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moftstorage\Data\Tender\Projects\Local\2015\2. Works\6. Miscellenious\2015W89 - Construction of Visitors Center at Hithadhoo Ecotourism Facility\R02\"/>
    </mc:Choice>
  </mc:AlternateContent>
  <bookViews>
    <workbookView xWindow="0" yWindow="0" windowWidth="28800" windowHeight="12435" activeTab="1"/>
  </bookViews>
  <sheets>
    <sheet name="Summary" sheetId="7" r:id="rId1"/>
    <sheet name="BoQ" sheetId="6" r:id="rId2"/>
  </sheets>
  <definedNames>
    <definedName name="_xlnm.Print_Area" localSheetId="1">BoQ!#REF!</definedName>
  </definedNames>
  <calcPr calcId="152511"/>
</workbook>
</file>

<file path=xl/calcChain.xml><?xml version="1.0" encoding="utf-8"?>
<calcChain xmlns="http://schemas.openxmlformats.org/spreadsheetml/2006/main">
  <c r="D219" i="6" l="1"/>
  <c r="D189" i="6" l="1"/>
  <c r="D190" i="6" l="1"/>
  <c r="D138" i="6"/>
  <c r="D136" i="6"/>
  <c r="D134" i="6"/>
  <c r="D132" i="6"/>
  <c r="D112" i="6"/>
  <c r="D110" i="6"/>
  <c r="D107" i="6"/>
  <c r="D105" i="6"/>
  <c r="D81" i="6"/>
  <c r="D80" i="6"/>
  <c r="D79" i="6"/>
  <c r="D78" i="6"/>
  <c r="D77" i="6"/>
  <c r="D68" i="6"/>
  <c r="D63" i="6"/>
  <c r="D182" i="6" l="1"/>
  <c r="D146" i="6"/>
  <c r="D129" i="6"/>
  <c r="D128" i="6"/>
  <c r="D127" i="6"/>
  <c r="D126" i="6"/>
  <c r="D125" i="6"/>
  <c r="D102" i="6"/>
  <c r="D101" i="6"/>
  <c r="G210" i="6"/>
</calcChain>
</file>

<file path=xl/sharedStrings.xml><?xml version="1.0" encoding="utf-8"?>
<sst xmlns="http://schemas.openxmlformats.org/spreadsheetml/2006/main" count="476" uniqueCount="247">
  <si>
    <t>SL. No.</t>
  </si>
  <si>
    <t>Description</t>
  </si>
  <si>
    <t>Qty</t>
  </si>
  <si>
    <t>Unit</t>
  </si>
  <si>
    <t>Rates in MVR</t>
  </si>
  <si>
    <t>Total MVR</t>
  </si>
  <si>
    <t>m3</t>
  </si>
  <si>
    <t>m2</t>
  </si>
  <si>
    <t>TOILETS</t>
  </si>
  <si>
    <t>Visitor Centre perimeter fencing. Fencing made of tropical wood (Cerejeiro, Iroko, Teak or similar) with Texan bracket wit 2 horizontal units. Made up of:
- Verticals measuring 150cm Ø 8/10cm with a point.
- Horizontals measuring 220cm Ø6/8cm without a point.
- Texan bracket with galvanised nuts and bolts.</t>
  </si>
  <si>
    <t>4.7</t>
  </si>
  <si>
    <t>4.8</t>
  </si>
  <si>
    <t>Desk Computers</t>
  </si>
  <si>
    <t>Copier-Printer</t>
  </si>
  <si>
    <t>Phone Devices</t>
  </si>
  <si>
    <t>Desk Lamp</t>
  </si>
  <si>
    <t>OFFICE EQUIPMENT &amp; FURNITURE</t>
  </si>
  <si>
    <t>Desk chair</t>
  </si>
  <si>
    <t>Fan</t>
  </si>
  <si>
    <t>GENERAL NOTES</t>
  </si>
  <si>
    <t>Abbreviations</t>
  </si>
  <si>
    <t>kg    -    kilogram</t>
  </si>
  <si>
    <t>mm  -   milimeter</t>
  </si>
  <si>
    <t>No   -    numbers</t>
  </si>
  <si>
    <t>t       -    tonnes</t>
  </si>
  <si>
    <t>1.1.1</t>
  </si>
  <si>
    <t>1.1.2</t>
  </si>
  <si>
    <t>1.1.3</t>
  </si>
  <si>
    <t>1.1.4</t>
  </si>
  <si>
    <t>DOORS AND WINDOWS</t>
  </si>
  <si>
    <t>FINISHES</t>
  </si>
  <si>
    <t>OTHERS</t>
  </si>
  <si>
    <t>ROOFS</t>
  </si>
  <si>
    <r>
      <t>m</t>
    </r>
    <r>
      <rPr>
        <vertAlign val="superscript"/>
        <sz val="12"/>
        <rFont val="Calibri"/>
        <family val="2"/>
        <scheme val="minor"/>
      </rPr>
      <t>2</t>
    </r>
    <r>
      <rPr>
        <sz val="12"/>
        <rFont val="Calibri"/>
        <family val="2"/>
        <scheme val="minor"/>
      </rPr>
      <t xml:space="preserve">   -    square meter</t>
    </r>
  </si>
  <si>
    <r>
      <t>m</t>
    </r>
    <r>
      <rPr>
        <vertAlign val="superscript"/>
        <sz val="12"/>
        <rFont val="Calibri"/>
        <family val="2"/>
        <scheme val="minor"/>
      </rPr>
      <t>3</t>
    </r>
    <r>
      <rPr>
        <sz val="12"/>
        <rFont val="Calibri"/>
        <family val="2"/>
        <scheme val="minor"/>
      </rPr>
      <t xml:space="preserve">   -    cubic meter</t>
    </r>
  </si>
  <si>
    <t>BILL Nº 4.- VISITOR CENTRE</t>
  </si>
  <si>
    <t>4.1.1</t>
  </si>
  <si>
    <t>4.1.2</t>
  </si>
  <si>
    <t>4.1.3</t>
  </si>
  <si>
    <t>4.2.1</t>
  </si>
  <si>
    <t>4.2.2</t>
  </si>
  <si>
    <t>4.2.3</t>
  </si>
  <si>
    <t>4.3.1</t>
  </si>
  <si>
    <t>4.3.2</t>
  </si>
  <si>
    <t>4.4.2</t>
  </si>
  <si>
    <t>4.4.3</t>
  </si>
  <si>
    <t>4.4.4</t>
  </si>
  <si>
    <t>INTERPRETIVE BOARDS</t>
  </si>
  <si>
    <t>SITE PREPARATION</t>
  </si>
  <si>
    <t>SITE PREPARATION AND MAINTENANCE</t>
  </si>
  <si>
    <t xml:space="preserve">Mobilization of Contractors equipment </t>
  </si>
  <si>
    <t>LS</t>
  </si>
  <si>
    <t>Site setup &amp; Management</t>
  </si>
  <si>
    <t>In survey &amp; Out survey</t>
  </si>
  <si>
    <t>Clean up site upon completion of works</t>
  </si>
  <si>
    <t>Reforestation and restoration of the habitat</t>
  </si>
  <si>
    <t>Demobilization of Contractors equipment</t>
  </si>
  <si>
    <t>1.1.5</t>
  </si>
  <si>
    <t>1.1.6</t>
  </si>
  <si>
    <t>6.3.1</t>
  </si>
  <si>
    <t>4.6.1</t>
  </si>
  <si>
    <t>4.6.2</t>
  </si>
  <si>
    <t>No</t>
  </si>
  <si>
    <t xml:space="preserve">Tree transplantations </t>
  </si>
  <si>
    <t>Clearing of trees, weeds and other plants</t>
  </si>
  <si>
    <t>Levelling according to Drawing Nº 4.1</t>
  </si>
  <si>
    <t>m</t>
  </si>
  <si>
    <t>4.16.1</t>
  </si>
  <si>
    <t>m     -    meter</t>
  </si>
  <si>
    <t>4.15.1</t>
  </si>
  <si>
    <t>4.15.2</t>
  </si>
  <si>
    <t>4.15.3</t>
  </si>
  <si>
    <t>4.15.4</t>
  </si>
  <si>
    <t>4.15.8</t>
  </si>
  <si>
    <t>4.15.9</t>
  </si>
  <si>
    <t>4.16.2</t>
  </si>
  <si>
    <t>NURSERY_Adaptation of space using natural elements and wood</t>
  </si>
  <si>
    <t>4.16.3</t>
  </si>
  <si>
    <t>4.2.4</t>
  </si>
  <si>
    <t>Excavation for footings and strip footings</t>
  </si>
  <si>
    <t xml:space="preserve">FOUNDATIONS </t>
  </si>
  <si>
    <t>Supply all materials and labour of construction of reinforcement concrete strip footing.  30 (width)x40(depth) cm2 section. and  30 (witdh) x 75 (depth) cm2
Steel reinforcement is to be fixed in the positions shown on  Drawing nº 4.5 formed by bars 12 mm dia.
Reinforcement is to be firmly tied to prevent movement when concrete is placed and spacers shall be used as required. 
Formwork shall be set up to give a smooth surface with no visible joins between sheets and no significant marking of the concrete surface with imperfections in the formwork. Formwork oil shall be selected to avoid any staining or marking of exposed surfaces. 
All reinforced concrete shall be fully compacted by means of power-driven immersion type vibrators. The concrete shall be vibrated until the section is a solid mass entirely free of voids and cavities. 
Care should be taken to ensure excessive vibration does not occur. Vibrators shall not be allowed to come into contact with the reinforcement, shutter ties or shutter faces. 
Incl. excavation, loading and transportations to landfill; anchor prior underpinnings necessary, walk rubble removal and pp charge indirect costs</t>
  </si>
  <si>
    <t>Reinforced concrete  for footings 80x80x80 cm3. All specifications about formwork, vibration, etc indicated in 4.2.2 should be apply as well.</t>
  </si>
  <si>
    <t>Reinforced concrete for footings 275x275x50 cm3 for water tanks. All specifications about formwork, vibration, etc indicated in 4.2.2 should be apply as well.</t>
  </si>
  <si>
    <t>4.2.5</t>
  </si>
  <si>
    <t>4.2.6.</t>
  </si>
  <si>
    <t>Selected gravel for concrete slab basis</t>
  </si>
  <si>
    <t xml:space="preserve">WOODEN FLOOR </t>
  </si>
  <si>
    <t>Beam in tropical wood (Tualang or Kempas) dimension of 10x20 cm2 and 2.75 / 2,35 / 3,35 m long wooden structure. Produced from sustainable managed forest, treated with bio-based and renewable chemicals. Includes metal zip locks, completely formed and finished.  Even anchoring elements. Details shown on Drawing Nº 4,8</t>
  </si>
  <si>
    <t xml:space="preserve">    Platform +1.00</t>
  </si>
  <si>
    <t xml:space="preserve">    Platform +0.50</t>
  </si>
  <si>
    <t xml:space="preserve">    Wood floor +0.25</t>
  </si>
  <si>
    <t>Decking in tropical wood (Balau, Chengal, Merbau or Resak) wood size 2.35x0.10x0.05 cm, gap of 0.01. Processing by autoclave, sanding and greasing. Assembly included.</t>
  </si>
  <si>
    <t xml:space="preserve">TIMBER STRUCTURE </t>
  </si>
  <si>
    <t>4.4.1</t>
  </si>
  <si>
    <t>Pillar tropical wood (Balau, Chengal, Merbau or Resak), size 0.30x0.30 embedded upon support structure building</t>
  </si>
  <si>
    <t xml:space="preserve">    EXHIBITION AREA</t>
  </si>
  <si>
    <t xml:space="preserve">    ADMINISTRATIVE AREA</t>
  </si>
  <si>
    <t xml:space="preserve">    TOILETS</t>
  </si>
  <si>
    <t xml:space="preserve">    SNACK AND JUICES</t>
  </si>
  <si>
    <t xml:space="preserve">    WORKSHOP</t>
  </si>
  <si>
    <t>Beamtropical wood (Balau, Chengal, Merbau or Resak), size 0.30x0.40, upon support structure building</t>
  </si>
  <si>
    <t>Beam tropical wood (Balau, Chengal, Merbau or Resak), size 0.30x0.30, upon support structure building</t>
  </si>
  <si>
    <t>Diagonal beamtropical wood (Balau, Chengal, Merbau or Resak), size 0.30x0.40, upon support structure building</t>
  </si>
  <si>
    <t>Roof batten in tropical wood (Tualang or Kempas), size 5x15 cm and 20x15 cm</t>
  </si>
  <si>
    <t>4.5.</t>
  </si>
  <si>
    <t>GANGWAYS AND FENCING</t>
  </si>
  <si>
    <t>4.5.1.</t>
  </si>
  <si>
    <t>4.5.2.</t>
  </si>
  <si>
    <t>Gangways to access to different platforms with tropical wood  (Balau, Chengal, Merbau or Resak) as Drawing 4.8.</t>
  </si>
  <si>
    <t>4.6.</t>
  </si>
  <si>
    <t>Roof type 1 in sheet metal cover</t>
  </si>
  <si>
    <t>Roof type 2 in palm thatching.</t>
  </si>
  <si>
    <t>4.6.3</t>
  </si>
  <si>
    <t>Plywood roof</t>
  </si>
  <si>
    <t>4.6.4.</t>
  </si>
  <si>
    <t>Metal gutter Ø180 mm</t>
  </si>
  <si>
    <t>CLOSING</t>
  </si>
  <si>
    <t>4.7.1.</t>
  </si>
  <si>
    <t>Natural closing "thosahli" made in braided palm leaf</t>
  </si>
  <si>
    <t>CARPENTRY INSIDE/OUTSIDE</t>
  </si>
  <si>
    <t>4.8.1.</t>
  </si>
  <si>
    <t>Interior wood lining</t>
  </si>
  <si>
    <t>4.9,1</t>
  </si>
  <si>
    <t>Wooden door type 1 size 2.10x1.00 (Meranti or Nyatoh type)</t>
  </si>
  <si>
    <t>4.9.2.</t>
  </si>
  <si>
    <t>Wooden door type 2 size 2.10x0.80 (Meranti or Nyatoh type)</t>
  </si>
  <si>
    <t>4.9.3.</t>
  </si>
  <si>
    <t>Wooden window 1.42x1.10 (Meranti or Nyatoh type)</t>
  </si>
  <si>
    <t>4.9.4.</t>
  </si>
  <si>
    <t>Front vertical border with horizontal, individually adjustable front blades in wood (Meranti or Nyatoh type)</t>
  </si>
  <si>
    <t>ISOLATION AND WATERPROOFING</t>
  </si>
  <si>
    <t>4.10.1.</t>
  </si>
  <si>
    <t>Bulk insulation cavity absorber for interior walls</t>
  </si>
  <si>
    <t>4.10.2.</t>
  </si>
  <si>
    <t>Polyethylene laminated in rolls for  interior walls</t>
  </si>
  <si>
    <t>4.10.3</t>
  </si>
  <si>
    <t>Polythylene covering in roof</t>
  </si>
  <si>
    <t>4.11.1.</t>
  </si>
  <si>
    <t>Sataa curtain or similar (made of pandanas or screw pine wood)</t>
  </si>
  <si>
    <t>4.12.1</t>
  </si>
  <si>
    <t>L.S.</t>
  </si>
  <si>
    <t>4.12.2</t>
  </si>
  <si>
    <t>Ceiling fan 300 WATT</t>
  </si>
  <si>
    <t>LED tube 1200 mm 12 WATT</t>
  </si>
  <si>
    <t>LED tube 1500 mm 24 WATT</t>
  </si>
  <si>
    <t>Ceiling LED light E27</t>
  </si>
  <si>
    <t>PAR30 raid LED light</t>
  </si>
  <si>
    <t>Miscelaneous socket 1000 WATT</t>
  </si>
  <si>
    <t>Switch</t>
  </si>
  <si>
    <t>Socket 2000 WATT</t>
  </si>
  <si>
    <t>Socket 1500 WATT</t>
  </si>
  <si>
    <t>Exhausted fan</t>
  </si>
  <si>
    <t>Motion sensor</t>
  </si>
  <si>
    <t>Fan dimmer</t>
  </si>
  <si>
    <t>Main Distribution Panel</t>
  </si>
  <si>
    <t>Distribution board</t>
  </si>
  <si>
    <t>Ground pikes totally assembled</t>
  </si>
  <si>
    <t>4.14.1</t>
  </si>
  <si>
    <t>Sinks</t>
  </si>
  <si>
    <t>4.14.2</t>
  </si>
  <si>
    <t>Toilets</t>
  </si>
  <si>
    <t>NURSERY_Stairs to nursery</t>
  </si>
  <si>
    <t>4.16.4</t>
  </si>
  <si>
    <t>4.16.5</t>
  </si>
  <si>
    <t>4.16.6</t>
  </si>
  <si>
    <t>4.16.7</t>
  </si>
  <si>
    <t>4.16.8</t>
  </si>
  <si>
    <t>4.16.9</t>
  </si>
  <si>
    <t>4.16.10</t>
  </si>
  <si>
    <t>4.15.5</t>
  </si>
  <si>
    <t>4.15.6</t>
  </si>
  <si>
    <t>4.15.7</t>
  </si>
  <si>
    <t>4.15.10</t>
  </si>
  <si>
    <t>4.15.11</t>
  </si>
  <si>
    <t>SOLAR CELLS</t>
  </si>
  <si>
    <t>4.17.1</t>
  </si>
  <si>
    <t>4.17.2</t>
  </si>
  <si>
    <t>4.17.3</t>
  </si>
  <si>
    <t>4.17.4</t>
  </si>
  <si>
    <t>4.17.5</t>
  </si>
  <si>
    <t>Solar modules poly-crystaline Jinko JKM-245P or similar maximum power 245 wp power tolerance +-3% open circuit voltage 37,2 v short-circuit current 8,69 A cell efficiency 17,25% module efficiency 14,97% operating temperature -40ºC to 85ºC 1650x992x45 mm anodized aluminium alloy frame, 19 Kg junction box IP65 rated</t>
  </si>
  <si>
    <t>Grid tied inverter SMA sunny boy 2500 TL max Dc input 2650 w max input voltaje 750 v MPP voltage range 180-500 v max input current 15 A. Max apparent Ac power 2500 VA nominal Ac voltage 230 v max output AC current 10,9 A. ground fault monitoring and grid monitoring 490x519x185 mm 23 kg degree of protection of electronics IP65, self consumption at night 1 W climatic category 4K4H maximum permissible value for relative humidity 100% Dc connection Sunclick AC connection spring clamp terminal.</t>
  </si>
  <si>
    <t>Single cooper conductor 4 mm2 cross section, insulated and non-integrally jacketed, sunlight resistant, photovoltaic wire rated for 90°C wet or dry, 600V for interconnection wiring of grounded and ungrounded photovoltaic power systems</t>
  </si>
  <si>
    <t>Ground instalation with rod</t>
  </si>
  <si>
    <t>ARBORETUM_Informative Signs. Treated and planed wood ARROW-type sign (without a point measuring 75x19x3 cm with a post measuring 250x10x10cm. Low relief screen printing and white letters. Includes printing and installation</t>
  </si>
  <si>
    <t>Vinyl panels (250x200cm), 70 micron monomeric film, printed laminated vinyl Matt Avery 500 Event Fim or similar approval B1/M1 firefighting. Gloss laminate finish for protection. Includes printing and installation</t>
  </si>
  <si>
    <t>Vinyl panels (300x100cm), 70 micron monomeric film, printed laminated vinyl Matt Avery 500 Event Fim or similar approval B1/M1 firefighting. Gloss laminate finish for protection. Includes printing and installation</t>
  </si>
  <si>
    <t>Vinyl panels (295x70 cm), 70 micron monomeric film, printed laminated vinyl Matt Avery 500 Event Fim or similar approval B1/M1 firefighting. Gloss laminate finish for protection. Includes printing and installation</t>
  </si>
  <si>
    <t>4.2.7</t>
  </si>
  <si>
    <t>Lean concrete in foundations</t>
  </si>
  <si>
    <t>Lean concrete of 10 cm thickness, non-structural concrete in foundations. It includes, transport, installation, leveling, etc.</t>
  </si>
  <si>
    <t xml:space="preserve">    RAINWATER TANKS</t>
  </si>
  <si>
    <t>Conection to the main supply located in the school. It includes trenche, pipes, cables, conection panel, etc</t>
  </si>
  <si>
    <t>4.15.12</t>
  </si>
  <si>
    <t>4.15.13</t>
  </si>
  <si>
    <t>15 cm compacted filled. material should be local available sand and selected filling posted by Contractor. Compacting density should be at least 95 % of proctor density.</t>
  </si>
  <si>
    <r>
      <t>3x1.5 mm</t>
    </r>
    <r>
      <rPr>
        <vertAlign val="superscript"/>
        <sz val="12"/>
        <color theme="1"/>
        <rFont val="Calibri"/>
        <family val="2"/>
        <scheme val="minor"/>
      </rPr>
      <t>2</t>
    </r>
    <r>
      <rPr>
        <sz val="12"/>
        <color theme="1"/>
        <rFont val="Calibri"/>
        <family val="2"/>
        <scheme val="minor"/>
      </rPr>
      <t xml:space="preserve"> section PVC insulated non-armoured cable with copper conductor 450/750 V</t>
    </r>
  </si>
  <si>
    <r>
      <t>3x2.5 mm</t>
    </r>
    <r>
      <rPr>
        <vertAlign val="superscript"/>
        <sz val="12"/>
        <color theme="1"/>
        <rFont val="Calibri"/>
        <family val="2"/>
        <scheme val="minor"/>
      </rPr>
      <t>2</t>
    </r>
    <r>
      <rPr>
        <sz val="12"/>
        <color theme="1"/>
        <rFont val="Calibri"/>
        <family val="2"/>
        <scheme val="minor"/>
      </rPr>
      <t xml:space="preserve"> section PVC insulated non-armoured cable with copper conductor 450/750 V</t>
    </r>
  </si>
  <si>
    <r>
      <t>3x4 mm</t>
    </r>
    <r>
      <rPr>
        <vertAlign val="superscript"/>
        <sz val="12"/>
        <color theme="1"/>
        <rFont val="Calibri"/>
        <family val="2"/>
        <scheme val="minor"/>
      </rPr>
      <t>2</t>
    </r>
    <r>
      <rPr>
        <sz val="12"/>
        <color theme="1"/>
        <rFont val="Calibri"/>
        <family val="2"/>
        <scheme val="minor"/>
      </rPr>
      <t xml:space="preserve">  thermoseting isulated armoured cable 600/1000 V copper conductor</t>
    </r>
  </si>
  <si>
    <r>
      <t>3x10 mm</t>
    </r>
    <r>
      <rPr>
        <vertAlign val="superscript"/>
        <sz val="12"/>
        <color theme="1"/>
        <rFont val="Calibri"/>
        <family val="2"/>
        <scheme val="minor"/>
      </rPr>
      <t>2</t>
    </r>
    <r>
      <rPr>
        <sz val="12"/>
        <color theme="1"/>
        <rFont val="Calibri"/>
        <family val="2"/>
        <scheme val="minor"/>
      </rPr>
      <t xml:space="preserve">  thermoseting isulated armoured cable 600/1000 V copper conductor</t>
    </r>
  </si>
  <si>
    <r>
      <t>3x4 mm</t>
    </r>
    <r>
      <rPr>
        <vertAlign val="superscript"/>
        <sz val="12"/>
        <color theme="1"/>
        <rFont val="Calibri"/>
        <family val="2"/>
        <scheme val="minor"/>
      </rPr>
      <t>2</t>
    </r>
    <r>
      <rPr>
        <sz val="12"/>
        <color theme="1"/>
        <rFont val="Calibri"/>
        <family val="2"/>
        <scheme val="minor"/>
      </rPr>
      <t xml:space="preserve"> section PVC insulated non-armoured cable with copper conductor 450/750V</t>
    </r>
  </si>
  <si>
    <r>
      <t>3x6 mm</t>
    </r>
    <r>
      <rPr>
        <vertAlign val="superscript"/>
        <sz val="12"/>
        <color theme="1"/>
        <rFont val="Calibri"/>
        <family val="2"/>
        <scheme val="minor"/>
      </rPr>
      <t>2</t>
    </r>
    <r>
      <rPr>
        <sz val="12"/>
        <color theme="1"/>
        <rFont val="Calibri"/>
        <family val="2"/>
        <scheme val="minor"/>
      </rPr>
      <t xml:space="preserve"> section PVC insulated non-armoured cable with copper conductor 450/750V</t>
    </r>
  </si>
  <si>
    <t>incl  -    including</t>
  </si>
  <si>
    <t>dia   -    diameter</t>
  </si>
  <si>
    <t>cm   -    centimeter</t>
  </si>
  <si>
    <t>LS     -    Lump Sum</t>
  </si>
  <si>
    <t>4.12.3</t>
  </si>
  <si>
    <t>Plumbing facilities including two water tanks of 2500 gallons fully installed ( pipes, valves, filters, conections, keys, pipes supports, etc) , pumping station of 5 KW, manometer and expansion tank, pipes in polyethylene, ball valves as Drawing 4.12</t>
  </si>
  <si>
    <t>Non estructural Concrete Slab for Snacks&amp;Juices area with 15 cm thickness over 30 cm of gravel 35/30</t>
  </si>
  <si>
    <t xml:space="preserve">    SNACKS AND JUICES</t>
  </si>
  <si>
    <t>PVC Pipes connection between roofs and tanks</t>
  </si>
  <si>
    <t>ELECTRICAL AND COMMUNICATION INSTALLATIONS</t>
  </si>
  <si>
    <t>DRAINAGE PLUMBING &amp; WASTE WATER</t>
  </si>
  <si>
    <t>Welcome Garden</t>
  </si>
  <si>
    <t>Welcome Board as Drawing 4.14.</t>
  </si>
  <si>
    <t>Pruning branches and clearing weeds to condition 3 m wide  foot access to the rainwater tanks</t>
  </si>
  <si>
    <t>Fastening aluminium components for modules including high grade steel screw M10</t>
  </si>
  <si>
    <t>Fire extinguisher equipment as Drawing 4.13.</t>
  </si>
  <si>
    <t>BILL Nº 1.- SITE PREPARATION AND MAINTENANCE</t>
  </si>
  <si>
    <t>BIKE RACK_ made of teak wood with post and crossbeams of 8 cm diam and support beams for bikes formed by 5 couples of cleats of 6 com dia. Produced from sustainable managed forest, treated with bio-based and renewable chemicals. Includes non-structural concrete as slab and metal zip locks Dimensions shown on Drawing 5.4 Includes non structural concrete base and metal zip locks, completely formed and finished. General measures 3 mt long, 1 mt back, 0.8 m high as shown on Drawing Nº 4.8</t>
  </si>
  <si>
    <t>Museographic resources as Drawing 4.14. Includes printing and installation</t>
  </si>
  <si>
    <t>Septic tank reinforced polyester fiberglass with decanter-digester 168"x72"x64.5" with 2 compartiments and biological filter oxidizer of organic matter, of cylindrical shape an capacity of 1500 gal, sewage input from the top tube of 5" diameter, PVC pipe,  with 1 manhole and sand bed. Soakaway formed by PVC pipe of 5" diameter with grooves each 15 cm in the last 10 m, including trenchof 0.5x0.5 m section and sand base. Drawing 4.12</t>
  </si>
  <si>
    <t>Interpretive Boards aim at providing relevant information to visitors regarding the main features of the Protected Area. The Interpretive Boards are located on coordinates shown on Drawings 6.3. 
The Interpretive Boards comprise:
- two treated wood posts (100 x 150mm)
- treated wood panel (100 x 100 mm) 
- medium for printing made of Perspex (4mm)
- metal zip locks (3mm)
- treated wood beam (100 x 60 mm)
- roof with a treated wood base (22mm) with showing tiles.
Assembly is shown on Drawing 6.3 
Print ready content (picture or image) in English and Dhivehi  for the different Interpretive Boards shall be provided in digital support by Client.
Footing for the Interpretive Board is made of non structural concrete as shown on Drawing 6.3
It includes clearing, excavation,  moorings and loading and transportation of the products to landfill or excavation workplace. Includes printing and installation</t>
  </si>
  <si>
    <t>Work desk (including side return)</t>
  </si>
  <si>
    <t>Display shelf with lock</t>
  </si>
  <si>
    <t>Display shelves</t>
  </si>
  <si>
    <t xml:space="preserve"> </t>
  </si>
  <si>
    <t>6.3.2</t>
  </si>
  <si>
    <t>Tables in Work shop area</t>
  </si>
  <si>
    <t>Benches in workshop area</t>
  </si>
  <si>
    <t>Tables in snack area</t>
  </si>
  <si>
    <t>Benches in snack area</t>
  </si>
  <si>
    <t>Tables and benches made of teak wood produced from sustainable managed forests, treated with bio-based and renewable chemicals. Rates shall include all screws, nails and other fasteners as required.</t>
  </si>
  <si>
    <t>BILL Nº 6.- SIGNPOSTS, TABLES AND BENCHES</t>
  </si>
  <si>
    <r>
      <rPr>
        <b/>
        <sz val="12"/>
        <rFont val="Calibri"/>
        <family val="2"/>
        <scheme val="minor"/>
      </rPr>
      <t>Ministry of Environment and Energy
Govt. of Maldives
Male</t>
    </r>
    <r>
      <rPr>
        <sz val="12"/>
        <rFont val="Calibri"/>
        <family val="2"/>
        <scheme val="minor"/>
      </rPr>
      <t xml:space="preserve">
</t>
    </r>
    <r>
      <rPr>
        <b/>
        <sz val="12"/>
        <rFont val="Calibri"/>
        <family val="2"/>
        <scheme val="minor"/>
      </rPr>
      <t>Bill of Quantity for the work:</t>
    </r>
    <r>
      <rPr>
        <sz val="12"/>
        <rFont val="Calibri"/>
        <family val="2"/>
        <scheme val="minor"/>
      </rPr>
      <t xml:space="preserve"> DEVELOPMENT AND IMPLEMENTATION OF COMMUNITY-BASED WETLANDS MANAGEMENT PLANS (CBWMPS) AND ASSOCIATED DRAINAGE MANAGEMENT IN HITHADHOO AND FUVAHMULAH; ECOTOURISM IN HITHADHOO AND FUVAHMULAH WETLANDS; AND DOCUMENTATION OF BEST PRACTICES ON COMMUNITY-BASED WETLANDS MANAGEMENT
</t>
    </r>
    <r>
      <rPr>
        <b/>
        <sz val="12"/>
        <rFont val="Calibri"/>
        <family val="2"/>
        <scheme val="minor"/>
      </rPr>
      <t>Package: VISITOR'S CENTER</t>
    </r>
    <r>
      <rPr>
        <sz val="12"/>
        <rFont val="Calibri"/>
        <family val="2"/>
        <scheme val="minor"/>
      </rPr>
      <t xml:space="preserve">
</t>
    </r>
  </si>
  <si>
    <t>Clearing of trees, weeds and other plants on the inner side of existing fence; clear an area of width 3m wide, along 1027m including loading and transportation of the products to landfill.</t>
  </si>
  <si>
    <t>BILL Nº 7.-  VEGETATION CLEARING</t>
  </si>
  <si>
    <t>VEGETATION CLEARING</t>
  </si>
  <si>
    <t>GRAND TOTAL</t>
  </si>
  <si>
    <t>GST 6%</t>
  </si>
  <si>
    <t>Sub total</t>
  </si>
  <si>
    <t>SIGNPOSTS, TABLES AND BENCHES</t>
  </si>
  <si>
    <t>VISITOR CENTRE</t>
  </si>
  <si>
    <t>Amount</t>
  </si>
  <si>
    <t>Item</t>
  </si>
  <si>
    <t>Summary of Bill of Quantites for Construction of Visitors Center at  Hithadhoo Ecotourism Facility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</si>
</sst>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_-* #,##0.00\ &quot;€&quot;_-;\-* #,##0.00\ &quot;€&quot;_-;_-* &quot;-&quot;??\ &quot;€&quot;_-;_-@_-"/>
    <numFmt numFmtId="166" formatCode="_-* #,##0.00\ _€_-;\-* #,##0.00\ _€_-;_-* &quot;-&quot;??\ _€_-;_-@_-"/>
    <numFmt numFmtId="167" formatCode="_-* #,##0.00\ [$MVR]_-;\-* #,##0.00\ [$MVR]_-;_-* &quot;-&quot;??\ [$MVR]_-;_-@_-"/>
  </numFmts>
  <fonts count="18">
    <font>
      <sz val="11"/>
      <color theme="1"/>
      <name val="Calibri"/>
      <family val="2"/>
      <scheme val="minor"/>
    </font>
    <font>
      <sz val="10"/>
      <name val="Arial"/>
      <family val="2"/>
    </font>
    <font>
      <sz val="10"/>
      <name val="Helv"/>
      <charset val="204"/>
    </font>
    <font>
      <sz val="11"/>
      <name val="Calibri"/>
      <family val="2"/>
      <scheme val="minor"/>
    </font>
    <font>
      <sz val="11"/>
      <color theme="1"/>
      <name val="Calibri"/>
      <family val="2"/>
      <scheme val="minor"/>
    </font>
    <font>
      <b/>
      <sz val="12"/>
      <name val="Calibri"/>
      <family val="2"/>
      <scheme val="minor"/>
    </font>
    <font>
      <sz val="12"/>
      <name val="Calibri"/>
      <family val="2"/>
      <scheme val="minor"/>
    </font>
    <font>
      <sz val="12"/>
      <color theme="1"/>
      <name val="Calibri"/>
      <family val="2"/>
      <scheme val="minor"/>
    </font>
    <font>
      <vertAlign val="superscript"/>
      <sz val="12"/>
      <name val="Calibri"/>
      <family val="2"/>
      <scheme val="minor"/>
    </font>
    <font>
      <sz val="12"/>
      <color rgb="FF000000"/>
      <name val="Calibri"/>
      <family val="2"/>
      <scheme val="minor"/>
    </font>
    <font>
      <sz val="12"/>
      <color theme="1"/>
      <name val="Times New Roman"/>
      <family val="1"/>
    </font>
    <font>
      <sz val="12"/>
      <color theme="1"/>
      <name val="Calibri"/>
      <family val="2"/>
    </font>
    <font>
      <b/>
      <i/>
      <u/>
      <sz val="12"/>
      <name val="Calibri"/>
      <family val="2"/>
      <scheme val="minor"/>
    </font>
    <font>
      <i/>
      <sz val="12"/>
      <name val="Calibri"/>
      <family val="2"/>
      <scheme val="minor"/>
    </font>
    <font>
      <vertAlign val="superscript"/>
      <sz val="12"/>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s>
  <borders count="4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style="medium">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style="medium">
        <color auto="1"/>
      </left>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style="thin">
        <color auto="1"/>
      </right>
      <top/>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bottom style="medium">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thin">
        <color indexed="64"/>
      </bottom>
      <diagonal/>
    </border>
    <border>
      <left style="medium">
        <color auto="1"/>
      </left>
      <right/>
      <top style="thin">
        <color indexed="64"/>
      </top>
      <bottom style="thin">
        <color auto="1"/>
      </bottom>
      <diagonal/>
    </border>
    <border>
      <left/>
      <right style="thin">
        <color auto="1"/>
      </right>
      <top/>
      <bottom style="thin">
        <color auto="1"/>
      </bottom>
      <diagonal/>
    </border>
    <border>
      <left style="medium">
        <color auto="1"/>
      </left>
      <right style="thin">
        <color auto="1"/>
      </right>
      <top/>
      <bottom/>
      <diagonal/>
    </border>
    <border>
      <left style="thin">
        <color auto="1"/>
      </left>
      <right/>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style="thin">
        <color auto="1"/>
      </right>
      <top style="thin">
        <color auto="1"/>
      </top>
      <bottom style="thick">
        <color indexed="64"/>
      </bottom>
      <diagonal/>
    </border>
    <border>
      <left style="thin">
        <color auto="1"/>
      </left>
      <right style="thin">
        <color auto="1"/>
      </right>
      <top style="thin">
        <color auto="1"/>
      </top>
      <bottom style="thick">
        <color indexed="64"/>
      </bottom>
      <diagonal/>
    </border>
    <border>
      <left style="thin">
        <color auto="1"/>
      </left>
      <right style="medium">
        <color auto="1"/>
      </right>
      <top style="thin">
        <color auto="1"/>
      </top>
      <bottom style="thick">
        <color indexed="64"/>
      </bottom>
      <diagonal/>
    </border>
    <border>
      <left/>
      <right/>
      <top style="hair">
        <color indexed="64"/>
      </top>
      <bottom style="thin">
        <color indexed="64"/>
      </bottom>
      <diagonal/>
    </border>
    <border>
      <left/>
      <right/>
      <top style="hair">
        <color indexed="64"/>
      </top>
      <bottom style="hair">
        <color indexed="64"/>
      </bottom>
      <diagonal/>
    </border>
    <border>
      <left/>
      <right/>
      <top/>
      <bottom style="thin">
        <color indexed="64"/>
      </bottom>
      <diagonal/>
    </border>
    <border>
      <left/>
      <right/>
      <top style="thin">
        <color indexed="64"/>
      </top>
      <bottom style="double">
        <color indexed="64"/>
      </bottom>
      <diagonal/>
    </border>
  </borders>
  <cellStyleXfs count="6">
    <xf numFmtId="0" fontId="0" fillId="0" borderId="0"/>
    <xf numFmtId="0" fontId="1" fillId="0" borderId="0"/>
    <xf numFmtId="0" fontId="2" fillId="0" borderId="0"/>
    <xf numFmtId="0" fontId="1" fillId="0" borderId="0"/>
    <xf numFmtId="165" fontId="4" fillId="0" borderId="0" applyFont="0" applyFill="0" applyBorder="0" applyAlignment="0" applyProtection="0"/>
    <xf numFmtId="164" fontId="4" fillId="0" borderId="0" applyFont="0" applyFill="0" applyBorder="0" applyAlignment="0" applyProtection="0"/>
  </cellStyleXfs>
  <cellXfs count="209">
    <xf numFmtId="0" fontId="0" fillId="0" borderId="0" xfId="0"/>
    <xf numFmtId="0" fontId="5" fillId="0" borderId="14" xfId="1" applyFont="1" applyBorder="1" applyAlignment="1">
      <alignment horizontal="center" vertical="center" wrapText="1"/>
    </xf>
    <xf numFmtId="0" fontId="5" fillId="0" borderId="21" xfId="1" applyFont="1" applyBorder="1" applyAlignment="1">
      <alignment horizontal="center" vertical="center" wrapText="1"/>
    </xf>
    <xf numFmtId="0" fontId="5" fillId="2" borderId="26"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2" xfId="0" applyFont="1" applyFill="1" applyBorder="1" applyAlignment="1">
      <alignment horizontal="center" vertical="center"/>
    </xf>
    <xf numFmtId="0" fontId="6" fillId="3" borderId="19" xfId="0" applyFont="1" applyFill="1" applyBorder="1" applyAlignment="1">
      <alignment horizontal="center" vertical="center"/>
    </xf>
    <xf numFmtId="0" fontId="6" fillId="0" borderId="13" xfId="0" applyFont="1" applyFill="1" applyBorder="1" applyAlignment="1">
      <alignment vertical="center" wrapText="1"/>
    </xf>
    <xf numFmtId="0" fontId="5" fillId="4" borderId="24" xfId="1" applyFont="1" applyFill="1" applyBorder="1" applyAlignment="1">
      <alignment horizontal="center" vertical="center"/>
    </xf>
    <xf numFmtId="0" fontId="5" fillId="0" borderId="16" xfId="1" applyFont="1" applyBorder="1" applyAlignment="1">
      <alignment horizontal="center" vertical="center" wrapText="1"/>
    </xf>
    <xf numFmtId="0" fontId="5" fillId="0" borderId="21" xfId="1" applyFont="1" applyBorder="1" applyAlignment="1">
      <alignment horizontal="center" vertical="center"/>
    </xf>
    <xf numFmtId="0" fontId="6" fillId="0" borderId="1" xfId="0" applyFont="1" applyFill="1" applyBorder="1" applyAlignment="1">
      <alignment vertical="center" wrapText="1"/>
    </xf>
    <xf numFmtId="0" fontId="9" fillId="0" borderId="1" xfId="0" applyFont="1" applyFill="1" applyBorder="1" applyAlignment="1">
      <alignment vertical="center" wrapText="1"/>
    </xf>
    <xf numFmtId="0" fontId="9" fillId="0" borderId="30" xfId="0" applyFont="1" applyFill="1" applyBorder="1" applyAlignment="1">
      <alignment vertical="center" wrapText="1"/>
    </xf>
    <xf numFmtId="0" fontId="6" fillId="0" borderId="30" xfId="0" applyFont="1" applyFill="1" applyBorder="1" applyAlignment="1">
      <alignment horizontal="center" vertical="center"/>
    </xf>
    <xf numFmtId="166" fontId="7" fillId="0" borderId="30" xfId="4" applyNumberFormat="1" applyFont="1" applyFill="1" applyBorder="1" applyAlignment="1">
      <alignment vertical="center"/>
    </xf>
    <xf numFmtId="0" fontId="7" fillId="3" borderId="1" xfId="0" applyFont="1" applyFill="1" applyBorder="1" applyAlignment="1">
      <alignment horizontal="center" vertical="center"/>
    </xf>
    <xf numFmtId="0" fontId="6" fillId="3" borderId="13" xfId="0" applyFont="1" applyFill="1" applyBorder="1" applyAlignment="1">
      <alignment vertical="center" wrapText="1"/>
    </xf>
    <xf numFmtId="0" fontId="6" fillId="3" borderId="1" xfId="0" applyFont="1" applyFill="1" applyBorder="1" applyAlignment="1">
      <alignment horizontal="center" vertical="center"/>
    </xf>
    <xf numFmtId="166" fontId="7" fillId="3" borderId="1" xfId="4" applyNumberFormat="1" applyFont="1" applyFill="1" applyBorder="1" applyAlignment="1">
      <alignment vertical="center"/>
    </xf>
    <xf numFmtId="0" fontId="7" fillId="0" borderId="1" xfId="0" applyFont="1" applyFill="1" applyBorder="1" applyAlignment="1">
      <alignment vertical="center"/>
    </xf>
    <xf numFmtId="0" fontId="7" fillId="0" borderId="1" xfId="0" applyFont="1" applyBorder="1" applyAlignment="1">
      <alignment horizontal="center" vertical="center"/>
    </xf>
    <xf numFmtId="0" fontId="7" fillId="0" borderId="1" xfId="0" applyFont="1" applyBorder="1" applyAlignment="1">
      <alignment vertical="center" wrapText="1"/>
    </xf>
    <xf numFmtId="0" fontId="7" fillId="0" borderId="13" xfId="0" applyFont="1" applyBorder="1" applyAlignment="1">
      <alignment horizontal="center" vertical="center"/>
    </xf>
    <xf numFmtId="166" fontId="6" fillId="3" borderId="1" xfId="4" applyNumberFormat="1" applyFont="1" applyFill="1" applyBorder="1" applyAlignment="1">
      <alignment vertical="center"/>
    </xf>
    <xf numFmtId="0" fontId="7" fillId="0" borderId="0" xfId="0" applyFont="1" applyAlignment="1">
      <alignment vertical="center"/>
    </xf>
    <xf numFmtId="0" fontId="5" fillId="2" borderId="21" xfId="0" applyFont="1" applyFill="1" applyBorder="1" applyAlignment="1">
      <alignment horizontal="justify" vertical="center"/>
    </xf>
    <xf numFmtId="0" fontId="6" fillId="0" borderId="1" xfId="0" applyFont="1" applyBorder="1" applyAlignment="1">
      <alignment horizontal="left" vertical="center"/>
    </xf>
    <xf numFmtId="0" fontId="6" fillId="0" borderId="10" xfId="0" applyFont="1" applyBorder="1" applyAlignment="1">
      <alignment horizontal="left" vertical="center"/>
    </xf>
    <xf numFmtId="0" fontId="6" fillId="0" borderId="1" xfId="0" applyFont="1" applyFill="1" applyBorder="1" applyAlignment="1">
      <alignment horizontal="justify" vertical="center" wrapText="1"/>
    </xf>
    <xf numFmtId="0" fontId="6" fillId="0" borderId="10" xfId="0" applyFont="1" applyFill="1" applyBorder="1" applyAlignment="1">
      <alignment horizontal="justify" vertical="center" wrapText="1"/>
    </xf>
    <xf numFmtId="0" fontId="5" fillId="2" borderId="6" xfId="0" applyFont="1" applyFill="1" applyBorder="1" applyAlignment="1">
      <alignment horizontal="justify" vertical="center"/>
    </xf>
    <xf numFmtId="0" fontId="6" fillId="0" borderId="30" xfId="0" applyFont="1" applyBorder="1" applyAlignment="1">
      <alignment horizontal="justify" vertical="center" wrapText="1"/>
    </xf>
    <xf numFmtId="0" fontId="7" fillId="0" borderId="1" xfId="0" applyFont="1" applyBorder="1" applyAlignment="1">
      <alignment vertical="center"/>
    </xf>
    <xf numFmtId="0" fontId="6" fillId="2" borderId="6" xfId="0" applyFont="1" applyFill="1" applyBorder="1" applyAlignment="1">
      <alignment vertical="center"/>
    </xf>
    <xf numFmtId="0" fontId="6" fillId="0" borderId="0" xfId="0" applyFont="1" applyAlignment="1">
      <alignment vertical="center"/>
    </xf>
    <xf numFmtId="0" fontId="6" fillId="0" borderId="2" xfId="0" applyFont="1" applyBorder="1" applyAlignment="1">
      <alignment horizontal="center" vertical="center" wrapText="1"/>
    </xf>
    <xf numFmtId="0" fontId="6" fillId="0" borderId="1" xfId="0" applyFont="1" applyBorder="1" applyAlignment="1">
      <alignment horizontal="center" vertical="center"/>
    </xf>
    <xf numFmtId="0" fontId="6" fillId="0" borderId="30" xfId="0" applyFont="1" applyBorder="1" applyAlignment="1">
      <alignment horizontal="center" vertical="center"/>
    </xf>
    <xf numFmtId="0" fontId="6" fillId="0" borderId="19" xfId="0" applyFont="1" applyBorder="1" applyAlignment="1">
      <alignment horizontal="center" vertical="center" wrapText="1"/>
    </xf>
    <xf numFmtId="0" fontId="6" fillId="0" borderId="13" xfId="0" applyFont="1" applyBorder="1" applyAlignment="1">
      <alignment horizontal="center" vertical="center"/>
    </xf>
    <xf numFmtId="0" fontId="6" fillId="0" borderId="29" xfId="0" applyFont="1" applyBorder="1" applyAlignment="1">
      <alignment horizontal="center" vertical="center" wrapText="1"/>
    </xf>
    <xf numFmtId="0" fontId="6" fillId="0" borderId="10" xfId="0" applyFont="1" applyBorder="1" applyAlignment="1">
      <alignment horizontal="center" vertical="center"/>
    </xf>
    <xf numFmtId="0" fontId="6" fillId="2" borderId="21" xfId="0" applyFont="1" applyFill="1" applyBorder="1" applyAlignment="1">
      <alignment vertical="center"/>
    </xf>
    <xf numFmtId="0" fontId="6" fillId="0" borderId="7" xfId="0" applyFont="1" applyBorder="1" applyAlignment="1">
      <alignment horizontal="center" vertical="center" wrapText="1"/>
    </xf>
    <xf numFmtId="0" fontId="10" fillId="0" borderId="0" xfId="0" applyFont="1" applyAlignment="1">
      <alignment vertical="center"/>
    </xf>
    <xf numFmtId="0" fontId="5" fillId="2" borderId="32" xfId="1" applyFont="1" applyFill="1" applyBorder="1" applyAlignment="1">
      <alignment horizontal="center" vertical="center" wrapText="1"/>
    </xf>
    <xf numFmtId="0" fontId="11" fillId="0" borderId="1" xfId="0" applyFont="1" applyBorder="1" applyAlignment="1">
      <alignment horizontal="justify" vertical="center"/>
    </xf>
    <xf numFmtId="0" fontId="7" fillId="0" borderId="0" xfId="0" applyFont="1" applyAlignment="1">
      <alignment horizontal="center" vertical="center"/>
    </xf>
    <xf numFmtId="0" fontId="6" fillId="2" borderId="21" xfId="0" applyFont="1" applyFill="1" applyBorder="1" applyAlignment="1">
      <alignment horizontal="center" vertical="center"/>
    </xf>
    <xf numFmtId="0" fontId="6" fillId="2" borderId="6" xfId="0" applyFont="1" applyFill="1" applyBorder="1" applyAlignment="1">
      <alignment horizontal="center" vertical="center"/>
    </xf>
    <xf numFmtId="166" fontId="7" fillId="3" borderId="30" xfId="4" applyNumberFormat="1" applyFont="1" applyFill="1" applyBorder="1" applyAlignment="1">
      <alignment vertical="center"/>
    </xf>
    <xf numFmtId="0" fontId="7" fillId="0" borderId="1" xfId="0" applyFont="1" applyBorder="1" applyAlignment="1">
      <alignment horizontal="left" vertical="center" wrapText="1"/>
    </xf>
    <xf numFmtId="0" fontId="7" fillId="0" borderId="13" xfId="0" applyFont="1" applyBorder="1" applyAlignment="1">
      <alignment vertical="center" wrapText="1"/>
    </xf>
    <xf numFmtId="166" fontId="6" fillId="0" borderId="1" xfId="4" applyNumberFormat="1" applyFont="1" applyFill="1" applyBorder="1" applyAlignment="1">
      <alignment horizontal="center" vertical="center"/>
    </xf>
    <xf numFmtId="2" fontId="7" fillId="0" borderId="0" xfId="0" applyNumberFormat="1" applyFont="1" applyAlignment="1">
      <alignment vertical="center"/>
    </xf>
    <xf numFmtId="0" fontId="12" fillId="0" borderId="13" xfId="0" applyFont="1" applyBorder="1" applyAlignment="1">
      <alignment horizontal="left" vertical="center"/>
    </xf>
    <xf numFmtId="0" fontId="6" fillId="0" borderId="0" xfId="0" applyFont="1" applyBorder="1" applyAlignment="1">
      <alignment vertical="center"/>
    </xf>
    <xf numFmtId="0" fontId="6" fillId="0" borderId="1" xfId="0" applyFont="1" applyFill="1" applyBorder="1" applyAlignment="1">
      <alignment vertical="center"/>
    </xf>
    <xf numFmtId="0" fontId="6" fillId="0" borderId="22" xfId="0" applyFont="1" applyFill="1" applyBorder="1" applyAlignment="1">
      <alignment horizontal="center" vertical="center"/>
    </xf>
    <xf numFmtId="166" fontId="6" fillId="0" borderId="33" xfId="4" applyNumberFormat="1" applyFont="1" applyFill="1" applyBorder="1" applyAlignment="1">
      <alignment vertical="center"/>
    </xf>
    <xf numFmtId="166" fontId="6" fillId="0" borderId="31" xfId="4" applyNumberFormat="1" applyFont="1" applyFill="1" applyBorder="1" applyAlignment="1">
      <alignment vertical="center"/>
    </xf>
    <xf numFmtId="0" fontId="7" fillId="0" borderId="31" xfId="0" applyFont="1" applyFill="1" applyBorder="1" applyAlignment="1">
      <alignment horizontal="center" vertical="center"/>
    </xf>
    <xf numFmtId="0" fontId="7" fillId="0" borderId="31" xfId="0" applyFont="1" applyBorder="1" applyAlignment="1">
      <alignment vertical="center"/>
    </xf>
    <xf numFmtId="0" fontId="7" fillId="0" borderId="18" xfId="0" applyFont="1" applyBorder="1" applyAlignment="1">
      <alignment vertical="center"/>
    </xf>
    <xf numFmtId="0" fontId="6" fillId="0" borderId="0" xfId="0" applyFont="1" applyFill="1" applyBorder="1" applyAlignment="1">
      <alignment vertical="center" wrapText="1"/>
    </xf>
    <xf numFmtId="166" fontId="6" fillId="0" borderId="1" xfId="0" applyNumberFormat="1" applyFont="1" applyBorder="1" applyAlignment="1">
      <alignment horizontal="right" vertical="center"/>
    </xf>
    <xf numFmtId="0" fontId="6" fillId="0" borderId="7" xfId="0" applyFont="1" applyBorder="1" applyAlignment="1">
      <alignment horizontal="center" vertical="center"/>
    </xf>
    <xf numFmtId="2" fontId="10" fillId="0" borderId="0" xfId="0" applyNumberFormat="1" applyFont="1" applyAlignment="1">
      <alignment vertical="center"/>
    </xf>
    <xf numFmtId="0" fontId="6" fillId="0" borderId="13" xfId="0" applyFont="1" applyFill="1" applyBorder="1" applyAlignment="1">
      <alignment horizontal="justify" vertical="center" wrapText="1"/>
    </xf>
    <xf numFmtId="0" fontId="5" fillId="2" borderId="15" xfId="0" applyFont="1" applyFill="1" applyBorder="1" applyAlignment="1">
      <alignment horizontal="justify" vertical="center"/>
    </xf>
    <xf numFmtId="0" fontId="6" fillId="2" borderId="15" xfId="0" applyFont="1" applyFill="1" applyBorder="1" applyAlignment="1">
      <alignment horizontal="center" vertical="center"/>
    </xf>
    <xf numFmtId="0" fontId="6" fillId="2" borderId="15" xfId="0" applyFont="1" applyFill="1" applyBorder="1" applyAlignment="1">
      <alignment vertical="center"/>
    </xf>
    <xf numFmtId="166" fontId="7" fillId="0" borderId="0" xfId="0" applyNumberFormat="1" applyFont="1" applyAlignment="1">
      <alignment vertical="center"/>
    </xf>
    <xf numFmtId="167" fontId="7" fillId="0" borderId="0" xfId="0" applyNumberFormat="1" applyFont="1" applyAlignment="1">
      <alignment vertical="center"/>
    </xf>
    <xf numFmtId="166" fontId="6" fillId="3" borderId="10" xfId="4" applyNumberFormat="1" applyFont="1" applyFill="1" applyBorder="1" applyAlignment="1">
      <alignment vertical="center"/>
    </xf>
    <xf numFmtId="0" fontId="6" fillId="0" borderId="29" xfId="0" applyFont="1" applyBorder="1" applyAlignment="1">
      <alignment horizontal="center" vertical="center"/>
    </xf>
    <xf numFmtId="0" fontId="7" fillId="0" borderId="30" xfId="0" applyFont="1" applyFill="1" applyBorder="1" applyAlignment="1">
      <alignment vertical="center" wrapText="1"/>
    </xf>
    <xf numFmtId="0" fontId="11" fillId="0" borderId="13" xfId="0" applyFont="1" applyBorder="1" applyAlignment="1">
      <alignment horizontal="justify" vertical="center"/>
    </xf>
    <xf numFmtId="2" fontId="7" fillId="0" borderId="1" xfId="0" applyNumberFormat="1" applyFont="1" applyFill="1" applyBorder="1" applyAlignment="1">
      <alignment horizontal="center" vertical="center"/>
    </xf>
    <xf numFmtId="0" fontId="7" fillId="0" borderId="30" xfId="0" applyFont="1" applyFill="1" applyBorder="1" applyAlignment="1">
      <alignment horizontal="center" vertical="center"/>
    </xf>
    <xf numFmtId="0" fontId="6" fillId="3" borderId="2" xfId="0" applyFont="1" applyFill="1" applyBorder="1" applyAlignment="1">
      <alignment horizontal="center" vertical="center"/>
    </xf>
    <xf numFmtId="0" fontId="7" fillId="0" borderId="0" xfId="0" applyFont="1" applyAlignment="1">
      <alignment vertical="center"/>
    </xf>
    <xf numFmtId="0" fontId="6" fillId="0" borderId="31" xfId="0" applyFont="1" applyFill="1" applyBorder="1" applyAlignment="1">
      <alignment horizontal="center" vertical="center"/>
    </xf>
    <xf numFmtId="0" fontId="7" fillId="0" borderId="18"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13" xfId="0" applyFont="1" applyBorder="1" applyAlignment="1">
      <alignment vertical="center"/>
    </xf>
    <xf numFmtId="2" fontId="7" fillId="0" borderId="18" xfId="0" applyNumberFormat="1" applyFont="1" applyFill="1" applyBorder="1" applyAlignment="1">
      <alignment horizontal="center" vertical="center"/>
    </xf>
    <xf numFmtId="2" fontId="7" fillId="0" borderId="31" xfId="0" applyNumberFormat="1" applyFont="1" applyFill="1" applyBorder="1" applyAlignment="1">
      <alignment horizontal="center" vertical="center"/>
    </xf>
    <xf numFmtId="2" fontId="7" fillId="3" borderId="1" xfId="0" applyNumberFormat="1" applyFont="1" applyFill="1" applyBorder="1" applyAlignment="1">
      <alignment horizontal="center" vertical="center"/>
    </xf>
    <xf numFmtId="2" fontId="6" fillId="0" borderId="3" xfId="0" applyNumberFormat="1" applyFont="1" applyBorder="1" applyAlignment="1">
      <alignment horizontal="right" vertical="center"/>
    </xf>
    <xf numFmtId="2" fontId="6" fillId="0" borderId="11" xfId="0" applyNumberFormat="1" applyFont="1" applyBorder="1" applyAlignment="1">
      <alignment horizontal="right" vertical="center"/>
    </xf>
    <xf numFmtId="0" fontId="6" fillId="0" borderId="19"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Fill="1" applyBorder="1" applyAlignment="1">
      <alignment horizontal="center" vertical="center"/>
    </xf>
    <xf numFmtId="166" fontId="6" fillId="0" borderId="1" xfId="4" applyNumberFormat="1" applyFont="1" applyFill="1" applyBorder="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vertical="center" wrapText="1"/>
    </xf>
    <xf numFmtId="0" fontId="6" fillId="0" borderId="13" xfId="0" applyFont="1" applyFill="1" applyBorder="1" applyAlignment="1">
      <alignment horizontal="center" vertical="center"/>
    </xf>
    <xf numFmtId="166" fontId="6" fillId="0" borderId="13" xfId="4" applyNumberFormat="1" applyFont="1" applyFill="1" applyBorder="1" applyAlignment="1">
      <alignment vertical="center"/>
    </xf>
    <xf numFmtId="166" fontId="7" fillId="0" borderId="1" xfId="4" applyNumberFormat="1" applyFont="1" applyFill="1" applyBorder="1" applyAlignment="1">
      <alignment vertical="center"/>
    </xf>
    <xf numFmtId="166" fontId="7" fillId="0" borderId="13" xfId="4" applyNumberFormat="1" applyFont="1" applyFill="1" applyBorder="1" applyAlignment="1">
      <alignment vertical="center"/>
    </xf>
    <xf numFmtId="0" fontId="6" fillId="3" borderId="13" xfId="0" applyFont="1" applyFill="1" applyBorder="1" applyAlignment="1">
      <alignment horizontal="center" vertical="center"/>
    </xf>
    <xf numFmtId="166" fontId="6" fillId="3" borderId="13" xfId="4" applyNumberFormat="1" applyFont="1" applyFill="1" applyBorder="1" applyAlignment="1">
      <alignment vertical="center"/>
    </xf>
    <xf numFmtId="0" fontId="7" fillId="0" borderId="10" xfId="0" applyFont="1" applyBorder="1" applyAlignment="1">
      <alignment vertical="center" wrapText="1"/>
    </xf>
    <xf numFmtId="0" fontId="6" fillId="0" borderId="8"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Alignment="1">
      <alignment vertical="center"/>
    </xf>
    <xf numFmtId="0" fontId="5" fillId="2" borderId="31" xfId="0" applyFont="1" applyFill="1" applyBorder="1" applyAlignment="1">
      <alignment horizontal="justify" vertical="center"/>
    </xf>
    <xf numFmtId="0" fontId="6" fillId="2" borderId="31" xfId="0" applyFont="1" applyFill="1" applyBorder="1" applyAlignment="1">
      <alignment vertical="center"/>
    </xf>
    <xf numFmtId="0" fontId="7" fillId="0" borderId="10" xfId="0" applyFont="1" applyFill="1" applyBorder="1" applyAlignment="1">
      <alignment horizontal="center" vertical="center"/>
    </xf>
    <xf numFmtId="0" fontId="7" fillId="0" borderId="13" xfId="0" applyFont="1" applyFill="1" applyBorder="1" applyAlignment="1">
      <alignment horizontal="center" vertical="center"/>
    </xf>
    <xf numFmtId="0" fontId="6" fillId="2" borderId="31" xfId="0" applyFont="1" applyFill="1" applyBorder="1" applyAlignment="1">
      <alignment horizontal="center" vertical="center"/>
    </xf>
    <xf numFmtId="0" fontId="7" fillId="0" borderId="1" xfId="0" applyFont="1" applyBorder="1" applyAlignment="1">
      <alignment wrapText="1"/>
    </xf>
    <xf numFmtId="0" fontId="7" fillId="0" borderId="31" xfId="0" applyFont="1" applyFill="1" applyBorder="1" applyAlignment="1">
      <alignment vertical="center" wrapText="1"/>
    </xf>
    <xf numFmtId="2" fontId="7" fillId="0" borderId="0" xfId="0" applyNumberFormat="1" applyFont="1" applyAlignment="1">
      <alignment vertical="center"/>
    </xf>
    <xf numFmtId="166" fontId="7" fillId="0" borderId="10" xfId="4" applyNumberFormat="1" applyFont="1" applyFill="1" applyBorder="1" applyAlignment="1">
      <alignment vertical="center"/>
    </xf>
    <xf numFmtId="2" fontId="5" fillId="2" borderId="2" xfId="0" applyNumberFormat="1" applyFont="1" applyFill="1" applyBorder="1" applyAlignment="1">
      <alignment horizontal="center" vertical="center"/>
    </xf>
    <xf numFmtId="0" fontId="7" fillId="0" borderId="1" xfId="0" applyFont="1" applyFill="1" applyBorder="1" applyAlignment="1">
      <alignment wrapText="1"/>
    </xf>
    <xf numFmtId="0" fontId="6" fillId="0" borderId="27" xfId="0" applyFont="1" applyFill="1" applyBorder="1" applyAlignment="1">
      <alignment horizontal="center" vertical="center"/>
    </xf>
    <xf numFmtId="2" fontId="6" fillId="0" borderId="12" xfId="0" applyNumberFormat="1" applyFont="1" applyBorder="1" applyAlignment="1">
      <alignment horizontal="right" vertical="center"/>
    </xf>
    <xf numFmtId="2" fontId="7" fillId="0" borderId="0" xfId="0" applyNumberFormat="1" applyFont="1" applyAlignment="1">
      <alignment horizontal="right" vertical="center"/>
    </xf>
    <xf numFmtId="2" fontId="6" fillId="2" borderId="25" xfId="0" applyNumberFormat="1" applyFont="1" applyFill="1" applyBorder="1" applyAlignment="1">
      <alignment horizontal="right" vertical="center"/>
    </xf>
    <xf numFmtId="2" fontId="6" fillId="2" borderId="17" xfId="0" applyNumberFormat="1" applyFont="1" applyFill="1" applyBorder="1" applyAlignment="1">
      <alignment horizontal="right" vertical="center"/>
    </xf>
    <xf numFmtId="2" fontId="6" fillId="0" borderId="3" xfId="4" applyNumberFormat="1" applyFont="1" applyFill="1" applyBorder="1" applyAlignment="1">
      <alignment vertical="center"/>
    </xf>
    <xf numFmtId="2" fontId="6" fillId="0" borderId="11" xfId="4" applyNumberFormat="1" applyFont="1" applyFill="1" applyBorder="1" applyAlignment="1">
      <alignment vertical="center"/>
    </xf>
    <xf numFmtId="2" fontId="6" fillId="0" borderId="20" xfId="0" applyNumberFormat="1" applyFont="1" applyBorder="1" applyAlignment="1">
      <alignment horizontal="right" vertical="center"/>
    </xf>
    <xf numFmtId="2" fontId="7" fillId="0" borderId="27" xfId="0" applyNumberFormat="1" applyFont="1" applyFill="1" applyBorder="1" applyAlignment="1">
      <alignment horizontal="center" vertical="center"/>
    </xf>
    <xf numFmtId="0" fontId="6" fillId="0" borderId="7" xfId="0" applyFont="1" applyFill="1" applyBorder="1" applyAlignment="1">
      <alignment horizontal="center" vertical="center"/>
    </xf>
    <xf numFmtId="166" fontId="6" fillId="0" borderId="10" xfId="4" applyNumberFormat="1" applyFont="1" applyFill="1" applyBorder="1" applyAlignment="1">
      <alignment vertical="center"/>
    </xf>
    <xf numFmtId="0" fontId="7" fillId="0" borderId="1" xfId="0" applyFont="1" applyFill="1" applyBorder="1" applyAlignment="1">
      <alignment vertical="justify"/>
    </xf>
    <xf numFmtId="0" fontId="7" fillId="0" borderId="10" xfId="0" applyFont="1" applyFill="1" applyBorder="1" applyAlignment="1">
      <alignment vertical="center" wrapText="1"/>
    </xf>
    <xf numFmtId="0" fontId="6" fillId="3" borderId="1" xfId="0" applyFont="1" applyFill="1" applyBorder="1" applyAlignment="1">
      <alignment vertical="center" wrapText="1"/>
    </xf>
    <xf numFmtId="0" fontId="7" fillId="3" borderId="31" xfId="0" applyFont="1" applyFill="1" applyBorder="1" applyAlignment="1">
      <alignment vertical="center" wrapText="1"/>
    </xf>
    <xf numFmtId="2" fontId="5" fillId="0" borderId="25" xfId="1" applyNumberFormat="1" applyFont="1" applyBorder="1" applyAlignment="1">
      <alignment horizontal="center" vertical="center" wrapText="1"/>
    </xf>
    <xf numFmtId="2" fontId="6" fillId="0" borderId="20" xfId="4" applyNumberFormat="1" applyFont="1" applyFill="1" applyBorder="1" applyAlignment="1">
      <alignment vertical="center"/>
    </xf>
    <xf numFmtId="2" fontId="13" fillId="2" borderId="28" xfId="0" applyNumberFormat="1" applyFont="1" applyFill="1" applyBorder="1" applyAlignment="1">
      <alignment horizontal="right" vertical="center"/>
    </xf>
    <xf numFmtId="2" fontId="6" fillId="0" borderId="28" xfId="0" applyNumberFormat="1" applyFont="1" applyFill="1" applyBorder="1" applyAlignment="1">
      <alignment horizontal="right" vertical="center"/>
    </xf>
    <xf numFmtId="2" fontId="6" fillId="0" borderId="3" xfId="0" applyNumberFormat="1" applyFont="1" applyFill="1" applyBorder="1" applyAlignment="1">
      <alignment horizontal="right" vertical="center"/>
    </xf>
    <xf numFmtId="0" fontId="6" fillId="0" borderId="0" xfId="0" applyFont="1" applyBorder="1" applyAlignment="1">
      <alignment vertical="justify"/>
    </xf>
    <xf numFmtId="2" fontId="6" fillId="0" borderId="28" xfId="0" applyNumberFormat="1" applyFont="1" applyBorder="1" applyAlignment="1">
      <alignment horizontal="right" vertical="center"/>
    </xf>
    <xf numFmtId="2" fontId="6" fillId="0" borderId="20" xfId="0" applyNumberFormat="1" applyFont="1" applyFill="1" applyBorder="1" applyAlignment="1">
      <alignment horizontal="right" vertical="center"/>
    </xf>
    <xf numFmtId="2" fontId="6" fillId="0" borderId="11" xfId="0" applyNumberFormat="1" applyFont="1" applyFill="1" applyBorder="1" applyAlignment="1">
      <alignment horizontal="right" vertical="center"/>
    </xf>
    <xf numFmtId="0" fontId="6" fillId="3" borderId="23" xfId="0" applyFont="1" applyFill="1" applyBorder="1" applyAlignment="1">
      <alignment horizontal="center" vertical="center"/>
    </xf>
    <xf numFmtId="2" fontId="13" fillId="2" borderId="17" xfId="0" applyNumberFormat="1" applyFont="1" applyFill="1" applyBorder="1" applyAlignment="1">
      <alignment horizontal="right" vertical="center"/>
    </xf>
    <xf numFmtId="0" fontId="6" fillId="0" borderId="34" xfId="0" applyFont="1" applyBorder="1" applyAlignment="1">
      <alignment horizontal="center" vertical="center"/>
    </xf>
    <xf numFmtId="0" fontId="7" fillId="0" borderId="35" xfId="0" applyFont="1" applyFill="1" applyBorder="1" applyAlignment="1">
      <alignment vertical="center" wrapText="1"/>
    </xf>
    <xf numFmtId="0" fontId="7" fillId="0" borderId="23" xfId="0" applyFont="1" applyFill="1" applyBorder="1" applyAlignment="1">
      <alignment horizontal="center" vertical="center"/>
    </xf>
    <xf numFmtId="166" fontId="7" fillId="0" borderId="23" xfId="4" applyNumberFormat="1" applyFont="1" applyFill="1" applyBorder="1" applyAlignment="1">
      <alignment vertical="center"/>
    </xf>
    <xf numFmtId="2" fontId="6" fillId="0" borderId="36" xfId="0" applyNumberFormat="1" applyFont="1" applyFill="1" applyBorder="1" applyAlignment="1">
      <alignment horizontal="right" vertical="center"/>
    </xf>
    <xf numFmtId="0" fontId="7" fillId="0" borderId="13" xfId="0" applyFont="1" applyFill="1" applyBorder="1" applyAlignment="1">
      <alignment vertical="center" wrapText="1"/>
    </xf>
    <xf numFmtId="0" fontId="6" fillId="0" borderId="19" xfId="0" applyFont="1" applyFill="1" applyBorder="1" applyAlignment="1">
      <alignment horizontal="center" vertical="center"/>
    </xf>
    <xf numFmtId="0" fontId="7" fillId="0" borderId="13" xfId="0" applyFont="1" applyFill="1" applyBorder="1" applyAlignment="1">
      <alignment vertical="justify"/>
    </xf>
    <xf numFmtId="2" fontId="3" fillId="2" borderId="17" xfId="0" applyNumberFormat="1" applyFont="1" applyFill="1" applyBorder="1" applyAlignment="1">
      <alignment horizontal="right" vertical="center"/>
    </xf>
    <xf numFmtId="0" fontId="7" fillId="0" borderId="30" xfId="0" applyFont="1" applyBorder="1" applyAlignment="1">
      <alignment horizontal="left" vertical="center" wrapText="1"/>
    </xf>
    <xf numFmtId="166" fontId="6" fillId="3" borderId="1" xfId="4" applyNumberFormat="1" applyFont="1" applyFill="1" applyBorder="1" applyAlignment="1">
      <alignment vertical="center" wrapText="1"/>
    </xf>
    <xf numFmtId="2" fontId="6" fillId="0" borderId="3" xfId="0" applyNumberFormat="1" applyFont="1" applyBorder="1" applyAlignment="1">
      <alignment horizontal="right" vertical="center" wrapText="1"/>
    </xf>
    <xf numFmtId="2" fontId="6" fillId="0" borderId="12" xfId="0" applyNumberFormat="1" applyFont="1" applyBorder="1" applyAlignment="1">
      <alignment horizontal="right" vertical="center" wrapText="1"/>
    </xf>
    <xf numFmtId="0" fontId="7" fillId="0" borderId="27" xfId="0" applyFont="1" applyBorder="1" applyAlignment="1">
      <alignment horizontal="left" vertical="center" indent="2"/>
    </xf>
    <xf numFmtId="0" fontId="7" fillId="0" borderId="27" xfId="0" applyFont="1" applyBorder="1" applyAlignment="1">
      <alignment vertical="center"/>
    </xf>
    <xf numFmtId="2" fontId="7" fillId="0" borderId="37" xfId="0" applyNumberFormat="1" applyFont="1" applyBorder="1" applyAlignment="1">
      <alignment horizontal="right" vertical="center"/>
    </xf>
    <xf numFmtId="0" fontId="7" fillId="0" borderId="23" xfId="0" applyFont="1" applyBorder="1" applyAlignment="1">
      <alignment horizontal="left" vertical="center" indent="2"/>
    </xf>
    <xf numFmtId="0" fontId="7" fillId="0" borderId="23" xfId="0" applyFont="1" applyBorder="1" applyAlignment="1">
      <alignment vertical="center"/>
    </xf>
    <xf numFmtId="0" fontId="7" fillId="0" borderId="36" xfId="0" applyFont="1" applyBorder="1" applyAlignment="1">
      <alignment vertical="center"/>
    </xf>
    <xf numFmtId="2" fontId="7" fillId="0" borderId="36" xfId="0" applyNumberFormat="1" applyFont="1" applyBorder="1" applyAlignment="1">
      <alignment horizontal="right" vertical="center"/>
    </xf>
    <xf numFmtId="166" fontId="6" fillId="3" borderId="30" xfId="4" applyNumberFormat="1" applyFont="1" applyFill="1" applyBorder="1" applyAlignment="1">
      <alignment vertical="center"/>
    </xf>
    <xf numFmtId="0" fontId="6" fillId="0" borderId="23" xfId="0" applyFont="1" applyBorder="1" applyAlignment="1">
      <alignment horizontal="center" vertical="center"/>
    </xf>
    <xf numFmtId="0" fontId="7" fillId="0" borderId="23" xfId="0" applyFont="1" applyBorder="1" applyAlignment="1">
      <alignment horizontal="center" vertical="center"/>
    </xf>
    <xf numFmtId="0" fontId="7" fillId="0" borderId="27" xfId="0" applyFont="1" applyBorder="1" applyAlignment="1">
      <alignment horizontal="center" vertical="center"/>
    </xf>
    <xf numFmtId="0" fontId="5" fillId="0" borderId="2" xfId="0" applyFont="1" applyFill="1" applyBorder="1" applyAlignment="1">
      <alignment horizontal="center" vertical="center"/>
    </xf>
    <xf numFmtId="0" fontId="5" fillId="0" borderId="31" xfId="0" applyFont="1" applyFill="1" applyBorder="1" applyAlignment="1">
      <alignment horizontal="justify" vertical="center"/>
    </xf>
    <xf numFmtId="0" fontId="6" fillId="0" borderId="31" xfId="0" applyFont="1" applyFill="1" applyBorder="1" applyAlignment="1">
      <alignment vertical="center"/>
    </xf>
    <xf numFmtId="164" fontId="6" fillId="0" borderId="31" xfId="5" applyFont="1" applyFill="1" applyBorder="1" applyAlignment="1">
      <alignment vertical="center"/>
    </xf>
    <xf numFmtId="164" fontId="6" fillId="0" borderId="28" xfId="5" applyFont="1" applyFill="1" applyBorder="1" applyAlignment="1">
      <alignment vertical="center"/>
    </xf>
    <xf numFmtId="0" fontId="6" fillId="0" borderId="38" xfId="0" applyFont="1" applyFill="1" applyBorder="1" applyAlignment="1">
      <alignment horizontal="center" vertical="center" wrapText="1"/>
    </xf>
    <xf numFmtId="0" fontId="9" fillId="0" borderId="39" xfId="0" applyFont="1" applyFill="1" applyBorder="1" applyAlignment="1">
      <alignment vertical="center" wrapText="1"/>
    </xf>
    <xf numFmtId="164" fontId="7" fillId="0" borderId="39" xfId="5" applyFont="1" applyFill="1" applyBorder="1" applyAlignment="1">
      <alignment horizontal="center" vertical="center"/>
    </xf>
    <xf numFmtId="0" fontId="6" fillId="0" borderId="39" xfId="0" applyFont="1" applyFill="1" applyBorder="1" applyAlignment="1">
      <alignment horizontal="center" vertical="center"/>
    </xf>
    <xf numFmtId="164" fontId="6" fillId="0" borderId="39" xfId="5" applyFont="1" applyFill="1" applyBorder="1" applyAlignment="1">
      <alignment horizontal="center" vertical="center"/>
    </xf>
    <xf numFmtId="164" fontId="6" fillId="0" borderId="40" xfId="5" applyFont="1" applyFill="1" applyBorder="1" applyAlignment="1">
      <alignment vertical="center"/>
    </xf>
    <xf numFmtId="0" fontId="0" fillId="0" borderId="0" xfId="0" applyAlignment="1">
      <alignment vertical="center"/>
    </xf>
    <xf numFmtId="164" fontId="0" fillId="0" borderId="0" xfId="5" applyFont="1" applyAlignment="1">
      <alignment vertical="center"/>
    </xf>
    <xf numFmtId="0" fontId="16" fillId="0" borderId="0" xfId="0" applyFont="1" applyAlignment="1">
      <alignment horizontal="center" vertical="center"/>
    </xf>
    <xf numFmtId="0" fontId="0" fillId="0" borderId="0" xfId="0" applyAlignment="1">
      <alignment horizontal="center" vertical="center"/>
    </xf>
    <xf numFmtId="0" fontId="7" fillId="0" borderId="0" xfId="0" applyFont="1" applyFill="1" applyBorder="1" applyAlignment="1">
      <alignment horizontal="center" vertical="center"/>
    </xf>
    <xf numFmtId="164" fontId="7" fillId="0" borderId="41" xfId="5" applyFont="1" applyBorder="1" applyAlignment="1">
      <alignment vertical="center"/>
    </xf>
    <xf numFmtId="0" fontId="7" fillId="0" borderId="41" xfId="0" applyFont="1" applyBorder="1" applyAlignment="1">
      <alignment horizontal="left" vertical="center" indent="1"/>
    </xf>
    <xf numFmtId="0" fontId="7" fillId="0" borderId="41" xfId="0" applyFont="1" applyBorder="1" applyAlignment="1">
      <alignment horizontal="center" vertical="center"/>
    </xf>
    <xf numFmtId="164" fontId="7" fillId="0" borderId="42" xfId="5" applyFont="1" applyBorder="1" applyAlignment="1">
      <alignment vertical="center"/>
    </xf>
    <xf numFmtId="0" fontId="7" fillId="0" borderId="42" xfId="0" applyFont="1" applyBorder="1" applyAlignment="1">
      <alignment horizontal="left" vertical="center" indent="1"/>
    </xf>
    <xf numFmtId="0" fontId="7" fillId="0" borderId="42" xfId="0" applyFont="1" applyBorder="1" applyAlignment="1">
      <alignment horizontal="center" vertical="center"/>
    </xf>
    <xf numFmtId="164" fontId="7" fillId="0" borderId="0" xfId="5" applyFont="1" applyFill="1" applyAlignment="1">
      <alignment vertical="center"/>
    </xf>
    <xf numFmtId="0" fontId="7" fillId="0" borderId="0" xfId="0" applyFont="1" applyAlignment="1">
      <alignment horizontal="left" vertical="center" indent="1"/>
    </xf>
    <xf numFmtId="0" fontId="16" fillId="0" borderId="31" xfId="0" applyFont="1" applyBorder="1" applyAlignment="1">
      <alignment horizontal="center" vertical="center"/>
    </xf>
    <xf numFmtId="0" fontId="15" fillId="0" borderId="43" xfId="0" applyFont="1" applyBorder="1" applyAlignment="1">
      <alignment horizontal="center" vertical="center"/>
    </xf>
    <xf numFmtId="0" fontId="0" fillId="0" borderId="43" xfId="0" applyBorder="1" applyAlignment="1">
      <alignment vertical="center"/>
    </xf>
    <xf numFmtId="164" fontId="0" fillId="0" borderId="44" xfId="5" applyFont="1" applyBorder="1" applyAlignment="1">
      <alignment vertical="center"/>
    </xf>
    <xf numFmtId="0" fontId="17" fillId="0" borderId="0" xfId="0" applyFont="1" applyAlignment="1">
      <alignment horizontal="center" vertical="center" wrapText="1"/>
    </xf>
    <xf numFmtId="0" fontId="6" fillId="0" borderId="29" xfId="0" applyFont="1" applyBorder="1" applyAlignment="1">
      <alignment horizontal="center" vertical="center"/>
    </xf>
    <xf numFmtId="0" fontId="6" fillId="0" borderId="34" xfId="0" applyFont="1" applyBorder="1" applyAlignment="1">
      <alignment horizontal="center" vertical="center"/>
    </xf>
    <xf numFmtId="0" fontId="6" fillId="0" borderId="8" xfId="0" applyFont="1" applyBorder="1" applyAlignment="1">
      <alignment horizontal="center" vertical="center"/>
    </xf>
    <xf numFmtId="0" fontId="5" fillId="4" borderId="15" xfId="1" applyFont="1" applyFill="1" applyBorder="1" applyAlignment="1">
      <alignment horizontal="center" vertical="center"/>
    </xf>
    <xf numFmtId="0" fontId="5" fillId="4" borderId="17" xfId="1" applyFont="1" applyFill="1" applyBorder="1" applyAlignment="1">
      <alignment horizontal="center" vertical="center"/>
    </xf>
    <xf numFmtId="0" fontId="5" fillId="2" borderId="18" xfId="1" applyFont="1" applyFill="1" applyBorder="1" applyAlignment="1">
      <alignment horizontal="left" vertical="center" wrapText="1"/>
    </xf>
    <xf numFmtId="0" fontId="5" fillId="2" borderId="31" xfId="1" applyFont="1" applyFill="1" applyBorder="1" applyAlignment="1">
      <alignment horizontal="left" vertical="center" wrapText="1"/>
    </xf>
    <xf numFmtId="0" fontId="5" fillId="2" borderId="28" xfId="1" applyFont="1" applyFill="1" applyBorder="1" applyAlignment="1">
      <alignment horizontal="left"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cellXfs>
  <cellStyles count="6">
    <cellStyle name="Comma" xfId="5" builtinId="3"/>
    <cellStyle name="Currency" xfId="4" builtinId="4"/>
    <cellStyle name="Normal" xfId="0" builtinId="0"/>
    <cellStyle name="Normal 2" xfId="1"/>
    <cellStyle name="Normal 2 2" xfId="3"/>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sqref="A1:C2"/>
    </sheetView>
  </sheetViews>
  <sheetFormatPr defaultRowHeight="15"/>
  <cols>
    <col min="1" max="1" width="15.7109375" style="180" customWidth="1"/>
    <col min="2" max="2" width="59" style="180" customWidth="1"/>
    <col min="3" max="3" width="29.42578125" style="180" customWidth="1"/>
    <col min="4" max="16384" width="9.140625" style="180"/>
  </cols>
  <sheetData>
    <row r="1" spans="1:3" ht="36.75" customHeight="1">
      <c r="A1" s="197" t="s">
        <v>246</v>
      </c>
      <c r="B1" s="197"/>
      <c r="C1" s="197"/>
    </row>
    <row r="2" spans="1:3" ht="36.75" customHeight="1">
      <c r="A2" s="197"/>
      <c r="B2" s="197"/>
      <c r="C2" s="197"/>
    </row>
    <row r="3" spans="1:3" ht="36.75" customHeight="1">
      <c r="A3" s="195"/>
      <c r="B3" s="195"/>
      <c r="C3" s="194"/>
    </row>
    <row r="4" spans="1:3" ht="36.75" customHeight="1">
      <c r="A4" s="193" t="s">
        <v>62</v>
      </c>
      <c r="B4" s="193" t="s">
        <v>245</v>
      </c>
      <c r="C4" s="193" t="s">
        <v>244</v>
      </c>
    </row>
    <row r="5" spans="1:3" ht="36.75" customHeight="1">
      <c r="A5" s="48">
        <v>1</v>
      </c>
      <c r="B5" s="192" t="s">
        <v>49</v>
      </c>
      <c r="C5" s="191"/>
    </row>
    <row r="6" spans="1:3" ht="36.75" customHeight="1">
      <c r="A6" s="190">
        <v>4</v>
      </c>
      <c r="B6" s="189" t="s">
        <v>243</v>
      </c>
      <c r="C6" s="188"/>
    </row>
    <row r="7" spans="1:3" ht="36.75" customHeight="1">
      <c r="A7" s="190">
        <v>6</v>
      </c>
      <c r="B7" s="189" t="s">
        <v>242</v>
      </c>
      <c r="C7" s="188"/>
    </row>
    <row r="8" spans="1:3" ht="36.75" customHeight="1">
      <c r="A8" s="187">
        <v>7</v>
      </c>
      <c r="B8" s="186" t="s">
        <v>238</v>
      </c>
      <c r="C8" s="185"/>
    </row>
    <row r="9" spans="1:3" ht="36.75" customHeight="1">
      <c r="B9" s="184" t="s">
        <v>241</v>
      </c>
      <c r="C9" s="181"/>
    </row>
    <row r="10" spans="1:3" ht="36.75" customHeight="1">
      <c r="B10" s="183" t="s">
        <v>240</v>
      </c>
      <c r="C10" s="181"/>
    </row>
    <row r="11" spans="1:3" ht="36.75" customHeight="1" thickBot="1">
      <c r="B11" s="182" t="s">
        <v>239</v>
      </c>
      <c r="C11" s="196"/>
    </row>
    <row r="12" spans="1:3" ht="15.75" thickTop="1"/>
  </sheetData>
  <mergeCells count="1">
    <mergeCell ref="A1: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20"/>
  <sheetViews>
    <sheetView tabSelected="1" zoomScale="85" zoomScaleNormal="85" zoomScalePageLayoutView="75" workbookViewId="0">
      <selection activeCell="C28" sqref="C28"/>
    </sheetView>
  </sheetViews>
  <sheetFormatPr defaultColWidth="9.140625" defaultRowHeight="15.75"/>
  <cols>
    <col min="1" max="1" width="4.42578125" style="25" customWidth="1"/>
    <col min="2" max="2" width="8.140625" style="25" customWidth="1"/>
    <col min="3" max="3" width="81" style="25" customWidth="1"/>
    <col min="4" max="4" width="11.140625" style="48" bestFit="1" customWidth="1"/>
    <col min="5" max="5" width="11.42578125" style="48" customWidth="1"/>
    <col min="6" max="6" width="15.5703125" style="25" bestFit="1" customWidth="1"/>
    <col min="7" max="7" width="19.5703125" style="121" customWidth="1"/>
    <col min="8" max="8" width="4.85546875" style="25" customWidth="1"/>
    <col min="9" max="9" width="21.42578125" style="25" bestFit="1" customWidth="1"/>
    <col min="10" max="16384" width="9.140625" style="25"/>
  </cols>
  <sheetData>
    <row r="1" spans="2:9" ht="16.5" thickBot="1"/>
    <row r="2" spans="2:9" ht="211.5" customHeight="1" thickBot="1">
      <c r="B2" s="206" t="s">
        <v>235</v>
      </c>
      <c r="C2" s="207"/>
      <c r="D2" s="207"/>
      <c r="E2" s="207"/>
      <c r="F2" s="207"/>
      <c r="G2" s="208"/>
      <c r="I2" s="74"/>
    </row>
    <row r="3" spans="2:9" ht="16.5" thickBot="1">
      <c r="B3" s="8"/>
      <c r="C3" s="201" t="s">
        <v>219</v>
      </c>
      <c r="D3" s="201"/>
      <c r="E3" s="201"/>
      <c r="F3" s="201"/>
      <c r="G3" s="202"/>
      <c r="I3" s="55"/>
    </row>
    <row r="4" spans="2:9" ht="16.5" thickBot="1">
      <c r="B4" s="1" t="s">
        <v>0</v>
      </c>
      <c r="C4" s="9" t="s">
        <v>1</v>
      </c>
      <c r="D4" s="10" t="s">
        <v>2</v>
      </c>
      <c r="E4" s="10" t="s">
        <v>3</v>
      </c>
      <c r="F4" s="2" t="s">
        <v>4</v>
      </c>
      <c r="G4" s="134" t="s">
        <v>5</v>
      </c>
    </row>
    <row r="5" spans="2:9" s="35" customFormat="1" ht="16.5" thickBot="1">
      <c r="B5" s="4">
        <v>0</v>
      </c>
      <c r="C5" s="26" t="s">
        <v>19</v>
      </c>
      <c r="D5" s="49"/>
      <c r="E5" s="49"/>
      <c r="F5" s="43"/>
      <c r="G5" s="122"/>
    </row>
    <row r="6" spans="2:9">
      <c r="B6" s="39"/>
      <c r="C6" s="56" t="s">
        <v>20</v>
      </c>
      <c r="D6" s="40"/>
      <c r="E6" s="40"/>
      <c r="F6" s="40"/>
      <c r="G6" s="126"/>
    </row>
    <row r="7" spans="2:9">
      <c r="B7" s="36"/>
      <c r="C7" s="27" t="s">
        <v>68</v>
      </c>
      <c r="D7" s="37"/>
      <c r="E7" s="37"/>
      <c r="F7" s="37"/>
      <c r="G7" s="90"/>
    </row>
    <row r="8" spans="2:9" ht="18">
      <c r="B8" s="36"/>
      <c r="C8" s="27" t="s">
        <v>33</v>
      </c>
      <c r="D8" s="37"/>
      <c r="E8" s="37"/>
      <c r="F8" s="37"/>
      <c r="G8" s="90"/>
    </row>
    <row r="9" spans="2:9" ht="18">
      <c r="B9" s="36"/>
      <c r="C9" s="27" t="s">
        <v>34</v>
      </c>
      <c r="D9" s="37"/>
      <c r="E9" s="37"/>
      <c r="F9" s="37"/>
      <c r="G9" s="90"/>
      <c r="I9" s="74"/>
    </row>
    <row r="10" spans="2:9">
      <c r="B10" s="36"/>
      <c r="C10" s="27" t="s">
        <v>21</v>
      </c>
      <c r="D10" s="37"/>
      <c r="E10" s="37"/>
      <c r="F10" s="37"/>
      <c r="G10" s="90"/>
    </row>
    <row r="11" spans="2:9">
      <c r="B11" s="36"/>
      <c r="C11" s="27" t="s">
        <v>24</v>
      </c>
      <c r="D11" s="37"/>
      <c r="E11" s="37"/>
      <c r="F11" s="37"/>
      <c r="G11" s="90"/>
    </row>
    <row r="12" spans="2:9">
      <c r="B12" s="36"/>
      <c r="C12" s="27" t="s">
        <v>23</v>
      </c>
      <c r="D12" s="37"/>
      <c r="E12" s="37"/>
      <c r="F12" s="37"/>
      <c r="G12" s="90"/>
    </row>
    <row r="13" spans="2:9">
      <c r="B13" s="36"/>
      <c r="C13" s="27" t="s">
        <v>203</v>
      </c>
      <c r="D13" s="37"/>
      <c r="E13" s="37"/>
      <c r="F13" s="37"/>
      <c r="G13" s="90"/>
    </row>
    <row r="14" spans="2:9">
      <c r="B14" s="36"/>
      <c r="C14" s="27" t="s">
        <v>206</v>
      </c>
      <c r="D14" s="37"/>
      <c r="E14" s="37"/>
      <c r="F14" s="37"/>
      <c r="G14" s="90"/>
    </row>
    <row r="15" spans="2:9">
      <c r="B15" s="36"/>
      <c r="C15" s="27" t="s">
        <v>22</v>
      </c>
      <c r="D15" s="37"/>
      <c r="E15" s="37"/>
      <c r="F15" s="37"/>
      <c r="G15" s="90"/>
    </row>
    <row r="16" spans="2:9">
      <c r="B16" s="41"/>
      <c r="C16" s="27" t="s">
        <v>205</v>
      </c>
      <c r="D16" s="38"/>
      <c r="E16" s="38"/>
      <c r="F16" s="38"/>
      <c r="G16" s="120"/>
    </row>
    <row r="17" spans="2:9" ht="16.5" thickBot="1">
      <c r="B17" s="44"/>
      <c r="C17" s="28" t="s">
        <v>204</v>
      </c>
      <c r="D17" s="42"/>
      <c r="E17" s="42"/>
      <c r="F17" s="42"/>
      <c r="G17" s="91"/>
    </row>
    <row r="18" spans="2:9" s="35" customFormat="1" ht="16.5" thickBot="1">
      <c r="B18" s="4">
        <v>1.1000000000000001</v>
      </c>
      <c r="C18" s="70" t="s">
        <v>49</v>
      </c>
      <c r="D18" s="71"/>
      <c r="E18" s="71"/>
      <c r="F18" s="72"/>
      <c r="G18" s="123"/>
    </row>
    <row r="19" spans="2:9" s="45" customFormat="1">
      <c r="B19" s="39" t="s">
        <v>25</v>
      </c>
      <c r="C19" s="69" t="s">
        <v>50</v>
      </c>
      <c r="D19" s="23">
        <v>1</v>
      </c>
      <c r="E19" s="40" t="s">
        <v>51</v>
      </c>
      <c r="F19" s="111"/>
      <c r="G19" s="135"/>
    </row>
    <row r="20" spans="2:9" s="45" customFormat="1">
      <c r="B20" s="36" t="s">
        <v>26</v>
      </c>
      <c r="C20" s="29" t="s">
        <v>52</v>
      </c>
      <c r="D20" s="21">
        <v>1</v>
      </c>
      <c r="E20" s="37" t="s">
        <v>51</v>
      </c>
      <c r="F20" s="96"/>
      <c r="G20" s="124"/>
    </row>
    <row r="21" spans="2:9" s="45" customFormat="1">
      <c r="B21" s="36" t="s">
        <v>27</v>
      </c>
      <c r="C21" s="29" t="s">
        <v>53</v>
      </c>
      <c r="D21" s="21">
        <v>1</v>
      </c>
      <c r="E21" s="37" t="s">
        <v>51</v>
      </c>
      <c r="F21" s="96"/>
      <c r="G21" s="124"/>
    </row>
    <row r="22" spans="2:9" s="45" customFormat="1">
      <c r="B22" s="41" t="s">
        <v>28</v>
      </c>
      <c r="C22" s="29" t="s">
        <v>54</v>
      </c>
      <c r="D22" s="21">
        <v>1</v>
      </c>
      <c r="E22" s="37" t="s">
        <v>51</v>
      </c>
      <c r="F22" s="96"/>
      <c r="G22" s="124"/>
    </row>
    <row r="23" spans="2:9" s="45" customFormat="1">
      <c r="B23" s="36" t="s">
        <v>57</v>
      </c>
      <c r="C23" s="29" t="s">
        <v>55</v>
      </c>
      <c r="D23" s="21">
        <v>1</v>
      </c>
      <c r="E23" s="37" t="s">
        <v>51</v>
      </c>
      <c r="F23" s="96"/>
      <c r="G23" s="124"/>
    </row>
    <row r="24" spans="2:9" s="45" customFormat="1" ht="16.5" thickBot="1">
      <c r="B24" s="44" t="s">
        <v>58</v>
      </c>
      <c r="C24" s="30" t="s">
        <v>56</v>
      </c>
      <c r="D24" s="106">
        <v>1</v>
      </c>
      <c r="E24" s="42" t="s">
        <v>51</v>
      </c>
      <c r="F24" s="110"/>
      <c r="G24" s="125"/>
      <c r="I24" s="68"/>
    </row>
    <row r="25" spans="2:9" ht="16.5" thickBot="1">
      <c r="B25" s="8"/>
      <c r="C25" s="201" t="s">
        <v>35</v>
      </c>
      <c r="D25" s="201"/>
      <c r="E25" s="201"/>
      <c r="F25" s="201"/>
      <c r="G25" s="202"/>
    </row>
    <row r="26" spans="2:9" ht="16.5" thickBot="1">
      <c r="B26" s="1" t="s">
        <v>0</v>
      </c>
      <c r="C26" s="9" t="s">
        <v>1</v>
      </c>
      <c r="D26" s="10" t="s">
        <v>2</v>
      </c>
      <c r="E26" s="10" t="s">
        <v>3</v>
      </c>
      <c r="F26" s="2" t="s">
        <v>4</v>
      </c>
      <c r="G26" s="134" t="s">
        <v>5</v>
      </c>
    </row>
    <row r="27" spans="2:9">
      <c r="B27" s="3">
        <v>4.0999999999999996</v>
      </c>
      <c r="C27" s="31" t="s">
        <v>48</v>
      </c>
      <c r="D27" s="50"/>
      <c r="E27" s="50"/>
      <c r="F27" s="34"/>
      <c r="G27" s="136"/>
    </row>
    <row r="28" spans="2:9">
      <c r="B28" s="81" t="s">
        <v>36</v>
      </c>
      <c r="C28" s="11" t="s">
        <v>63</v>
      </c>
      <c r="D28" s="94">
        <v>1</v>
      </c>
      <c r="E28" s="94" t="s">
        <v>51</v>
      </c>
      <c r="F28" s="95"/>
      <c r="G28" s="90"/>
    </row>
    <row r="29" spans="2:9">
      <c r="B29" s="81" t="s">
        <v>37</v>
      </c>
      <c r="C29" s="12" t="s">
        <v>64</v>
      </c>
      <c r="D29" s="96">
        <v>1</v>
      </c>
      <c r="E29" s="94" t="s">
        <v>51</v>
      </c>
      <c r="F29" s="95"/>
      <c r="G29" s="90"/>
    </row>
    <row r="30" spans="2:9">
      <c r="B30" s="81" t="s">
        <v>38</v>
      </c>
      <c r="C30" s="97" t="s">
        <v>65</v>
      </c>
      <c r="D30" s="96">
        <v>1</v>
      </c>
      <c r="E30" s="94" t="s">
        <v>51</v>
      </c>
      <c r="F30" s="95"/>
      <c r="G30" s="90"/>
    </row>
    <row r="31" spans="2:9">
      <c r="B31" s="5">
        <v>4.2</v>
      </c>
      <c r="C31" s="108" t="s">
        <v>80</v>
      </c>
      <c r="D31" s="112"/>
      <c r="E31" s="112"/>
      <c r="F31" s="109"/>
      <c r="G31" s="136"/>
    </row>
    <row r="32" spans="2:9">
      <c r="B32" s="81" t="s">
        <v>39</v>
      </c>
      <c r="C32" s="57" t="s">
        <v>79</v>
      </c>
      <c r="D32" s="37">
        <v>128.59</v>
      </c>
      <c r="E32" s="37" t="s">
        <v>6</v>
      </c>
      <c r="F32" s="54"/>
      <c r="G32" s="90"/>
    </row>
    <row r="33" spans="2:7" ht="384.75" customHeight="1">
      <c r="B33" s="81" t="s">
        <v>40</v>
      </c>
      <c r="C33" s="32" t="s">
        <v>81</v>
      </c>
      <c r="D33" s="96">
        <v>108.62</v>
      </c>
      <c r="E33" s="94" t="s">
        <v>6</v>
      </c>
      <c r="F33" s="95"/>
      <c r="G33" s="90"/>
    </row>
    <row r="34" spans="2:7" ht="31.5">
      <c r="B34" s="81" t="s">
        <v>41</v>
      </c>
      <c r="C34" s="97" t="s">
        <v>82</v>
      </c>
      <c r="D34" s="96">
        <v>26.62</v>
      </c>
      <c r="E34" s="94" t="s">
        <v>6</v>
      </c>
      <c r="F34" s="95"/>
      <c r="G34" s="90"/>
    </row>
    <row r="35" spans="2:7" ht="31.5">
      <c r="B35" s="81" t="s">
        <v>78</v>
      </c>
      <c r="C35" s="97" t="s">
        <v>83</v>
      </c>
      <c r="D35" s="96">
        <v>7.56</v>
      </c>
      <c r="E35" s="83" t="s">
        <v>6</v>
      </c>
      <c r="F35" s="95"/>
      <c r="G35" s="90"/>
    </row>
    <row r="36" spans="2:7" ht="31.5">
      <c r="B36" s="81" t="s">
        <v>84</v>
      </c>
      <c r="C36" s="114" t="s">
        <v>209</v>
      </c>
      <c r="D36" s="96">
        <v>27.24</v>
      </c>
      <c r="E36" s="83" t="s">
        <v>6</v>
      </c>
      <c r="F36" s="95"/>
      <c r="G36" s="90"/>
    </row>
    <row r="37" spans="2:7">
      <c r="B37" s="81" t="s">
        <v>85</v>
      </c>
      <c r="C37" s="114" t="s">
        <v>86</v>
      </c>
      <c r="D37" s="96">
        <v>36.32</v>
      </c>
      <c r="E37" s="83" t="s">
        <v>6</v>
      </c>
      <c r="F37" s="95"/>
      <c r="G37" s="90"/>
    </row>
    <row r="38" spans="2:7" s="82" customFormat="1">
      <c r="B38" s="85" t="s">
        <v>189</v>
      </c>
      <c r="C38" s="114" t="s">
        <v>190</v>
      </c>
      <c r="D38" s="96"/>
      <c r="E38" s="94"/>
      <c r="F38" s="95"/>
      <c r="G38" s="137"/>
    </row>
    <row r="39" spans="2:7" s="82" customFormat="1" ht="31.5">
      <c r="B39" s="85"/>
      <c r="C39" s="114" t="s">
        <v>191</v>
      </c>
      <c r="D39" s="96">
        <v>25.22</v>
      </c>
      <c r="E39" s="83" t="s">
        <v>6</v>
      </c>
      <c r="F39" s="95"/>
      <c r="G39" s="138"/>
    </row>
    <row r="40" spans="2:7">
      <c r="B40" s="5">
        <v>4.3</v>
      </c>
      <c r="C40" s="108" t="s">
        <v>87</v>
      </c>
      <c r="D40" s="112"/>
      <c r="E40" s="112"/>
      <c r="F40" s="109"/>
      <c r="G40" s="136"/>
    </row>
    <row r="41" spans="2:7" ht="78.75">
      <c r="B41" s="6" t="s">
        <v>42</v>
      </c>
      <c r="C41" s="139" t="s">
        <v>88</v>
      </c>
      <c r="D41" s="94"/>
      <c r="E41" s="94"/>
      <c r="F41" s="58"/>
      <c r="G41" s="138"/>
    </row>
    <row r="42" spans="2:7">
      <c r="B42" s="6"/>
      <c r="C42" s="12" t="s">
        <v>90</v>
      </c>
      <c r="D42" s="96">
        <v>20.65</v>
      </c>
      <c r="E42" s="94" t="s">
        <v>6</v>
      </c>
      <c r="F42" s="95"/>
      <c r="G42" s="90"/>
    </row>
    <row r="43" spans="2:7">
      <c r="B43" s="6"/>
      <c r="C43" s="97" t="s">
        <v>89</v>
      </c>
      <c r="D43" s="96">
        <v>10.039999999999999</v>
      </c>
      <c r="E43" s="94" t="s">
        <v>6</v>
      </c>
      <c r="F43" s="95"/>
      <c r="G43" s="90"/>
    </row>
    <row r="44" spans="2:7">
      <c r="B44" s="6"/>
      <c r="C44" s="13" t="s">
        <v>91</v>
      </c>
      <c r="D44" s="80">
        <v>3.3</v>
      </c>
      <c r="E44" s="14" t="s">
        <v>6</v>
      </c>
      <c r="F44" s="15"/>
      <c r="G44" s="90"/>
    </row>
    <row r="45" spans="2:7" ht="47.25">
      <c r="B45" s="6" t="s">
        <v>43</v>
      </c>
      <c r="C45" s="11" t="s">
        <v>92</v>
      </c>
      <c r="D45" s="94"/>
      <c r="E45" s="94"/>
      <c r="F45" s="95"/>
      <c r="G45" s="90"/>
    </row>
    <row r="46" spans="2:7">
      <c r="B46" s="6"/>
      <c r="C46" s="12" t="s">
        <v>89</v>
      </c>
      <c r="D46" s="96">
        <v>306.89999999999998</v>
      </c>
      <c r="E46" s="94" t="s">
        <v>7</v>
      </c>
      <c r="F46" s="95"/>
      <c r="G46" s="90"/>
    </row>
    <row r="47" spans="2:7">
      <c r="B47" s="6"/>
      <c r="C47" s="97" t="s">
        <v>90</v>
      </c>
      <c r="D47" s="96">
        <v>643.35</v>
      </c>
      <c r="E47" s="94" t="s">
        <v>7</v>
      </c>
      <c r="F47" s="95"/>
      <c r="G47" s="90"/>
    </row>
    <row r="48" spans="2:7">
      <c r="B48" s="6"/>
      <c r="C48" s="13" t="s">
        <v>91</v>
      </c>
      <c r="D48" s="80">
        <v>181.61</v>
      </c>
      <c r="E48" s="14" t="s">
        <v>7</v>
      </c>
      <c r="F48" s="15"/>
      <c r="G48" s="90"/>
    </row>
    <row r="49" spans="2:7">
      <c r="B49" s="5">
        <v>4.4000000000000004</v>
      </c>
      <c r="C49" s="108" t="s">
        <v>93</v>
      </c>
      <c r="D49" s="112"/>
      <c r="E49" s="112"/>
      <c r="F49" s="109"/>
      <c r="G49" s="136"/>
    </row>
    <row r="50" spans="2:7" ht="31.5">
      <c r="B50" s="81" t="s">
        <v>94</v>
      </c>
      <c r="C50" s="7" t="s">
        <v>95</v>
      </c>
      <c r="D50" s="59"/>
      <c r="E50" s="94"/>
      <c r="F50" s="60"/>
      <c r="G50" s="90"/>
    </row>
    <row r="51" spans="2:7">
      <c r="B51" s="81"/>
      <c r="C51" s="33" t="s">
        <v>96</v>
      </c>
      <c r="D51" s="87">
        <v>2.7</v>
      </c>
      <c r="E51" s="94" t="s">
        <v>6</v>
      </c>
      <c r="F51" s="95"/>
      <c r="G51" s="90"/>
    </row>
    <row r="52" spans="2:7">
      <c r="B52" s="81"/>
      <c r="C52" s="33" t="s">
        <v>97</v>
      </c>
      <c r="D52" s="84">
        <v>2.16</v>
      </c>
      <c r="E52" s="94" t="s">
        <v>6</v>
      </c>
      <c r="F52" s="95"/>
      <c r="G52" s="90"/>
    </row>
    <row r="53" spans="2:7">
      <c r="B53" s="81"/>
      <c r="C53" s="33" t="s">
        <v>98</v>
      </c>
      <c r="D53" s="84">
        <v>1.08</v>
      </c>
      <c r="E53" s="94" t="s">
        <v>6</v>
      </c>
      <c r="F53" s="95"/>
      <c r="G53" s="90"/>
    </row>
    <row r="54" spans="2:7">
      <c r="B54" s="81"/>
      <c r="C54" s="33" t="s">
        <v>210</v>
      </c>
      <c r="D54" s="84">
        <v>4.05</v>
      </c>
      <c r="E54" s="94" t="s">
        <v>6</v>
      </c>
      <c r="F54" s="95"/>
      <c r="G54" s="90"/>
    </row>
    <row r="55" spans="2:7">
      <c r="B55" s="81"/>
      <c r="C55" s="33" t="s">
        <v>100</v>
      </c>
      <c r="D55" s="84">
        <v>4.05</v>
      </c>
      <c r="E55" s="94" t="s">
        <v>6</v>
      </c>
      <c r="F55" s="95"/>
      <c r="G55" s="90"/>
    </row>
    <row r="56" spans="2:7" s="82" customFormat="1">
      <c r="B56" s="81"/>
      <c r="C56" s="86" t="s">
        <v>192</v>
      </c>
      <c r="D56" s="84">
        <v>2.16</v>
      </c>
      <c r="E56" s="94" t="s">
        <v>6</v>
      </c>
      <c r="F56" s="95"/>
      <c r="G56" s="90"/>
    </row>
    <row r="57" spans="2:7" ht="31.5">
      <c r="B57" s="81" t="s">
        <v>44</v>
      </c>
      <c r="C57" s="7" t="s">
        <v>101</v>
      </c>
      <c r="D57" s="59"/>
      <c r="E57" s="98"/>
      <c r="F57" s="61"/>
      <c r="G57" s="140"/>
    </row>
    <row r="58" spans="2:7">
      <c r="B58" s="81"/>
      <c r="C58" s="33" t="s">
        <v>96</v>
      </c>
      <c r="D58" s="87">
        <v>3</v>
      </c>
      <c r="E58" s="94" t="s">
        <v>6</v>
      </c>
      <c r="F58" s="95"/>
      <c r="G58" s="90"/>
    </row>
    <row r="59" spans="2:7">
      <c r="B59" s="81"/>
      <c r="C59" s="33" t="s">
        <v>97</v>
      </c>
      <c r="D59" s="87">
        <v>2.4</v>
      </c>
      <c r="E59" s="94" t="s">
        <v>6</v>
      </c>
      <c r="F59" s="95"/>
      <c r="G59" s="90"/>
    </row>
    <row r="60" spans="2:7">
      <c r="B60" s="81"/>
      <c r="C60" s="33" t="s">
        <v>98</v>
      </c>
      <c r="D60" s="87">
        <v>1.2</v>
      </c>
      <c r="E60" s="94" t="s">
        <v>6</v>
      </c>
      <c r="F60" s="95"/>
      <c r="G60" s="90"/>
    </row>
    <row r="61" spans="2:7">
      <c r="B61" s="81"/>
      <c r="C61" s="33" t="s">
        <v>210</v>
      </c>
      <c r="D61" s="84">
        <v>4.07</v>
      </c>
      <c r="E61" s="94" t="s">
        <v>6</v>
      </c>
      <c r="F61" s="95"/>
      <c r="G61" s="90"/>
    </row>
    <row r="62" spans="2:7">
      <c r="B62" s="81"/>
      <c r="C62" s="33" t="s">
        <v>100</v>
      </c>
      <c r="D62" s="84">
        <v>1.33</v>
      </c>
      <c r="E62" s="94" t="s">
        <v>6</v>
      </c>
      <c r="F62" s="95"/>
      <c r="G62" s="90"/>
    </row>
    <row r="63" spans="2:7" s="82" customFormat="1">
      <c r="B63" s="81"/>
      <c r="C63" s="86" t="s">
        <v>192</v>
      </c>
      <c r="D63" s="84">
        <f>1.49+0.47</f>
        <v>1.96</v>
      </c>
      <c r="E63" s="94" t="s">
        <v>6</v>
      </c>
      <c r="F63" s="95"/>
      <c r="G63" s="90"/>
    </row>
    <row r="64" spans="2:7" ht="31.5">
      <c r="B64" s="81" t="s">
        <v>45</v>
      </c>
      <c r="C64" s="7" t="s">
        <v>102</v>
      </c>
      <c r="D64" s="59"/>
      <c r="E64" s="98"/>
      <c r="F64" s="61"/>
      <c r="G64" s="140"/>
    </row>
    <row r="65" spans="2:7">
      <c r="B65" s="81"/>
      <c r="C65" s="33" t="s">
        <v>96</v>
      </c>
      <c r="D65" s="84">
        <v>0.78</v>
      </c>
      <c r="E65" s="94" t="s">
        <v>6</v>
      </c>
      <c r="F65" s="95"/>
      <c r="G65" s="90"/>
    </row>
    <row r="66" spans="2:7">
      <c r="B66" s="81"/>
      <c r="C66" s="33" t="s">
        <v>97</v>
      </c>
      <c r="D66" s="84">
        <v>0.62</v>
      </c>
      <c r="E66" s="94" t="s">
        <v>6</v>
      </c>
      <c r="F66" s="95"/>
      <c r="G66" s="90"/>
    </row>
    <row r="67" spans="2:7">
      <c r="B67" s="81"/>
      <c r="C67" s="33" t="s">
        <v>98</v>
      </c>
      <c r="D67" s="84">
        <v>0.31</v>
      </c>
      <c r="E67" s="94" t="s">
        <v>6</v>
      </c>
      <c r="F67" s="95"/>
      <c r="G67" s="90"/>
    </row>
    <row r="68" spans="2:7">
      <c r="B68" s="81"/>
      <c r="C68" s="33" t="s">
        <v>210</v>
      </c>
      <c r="D68" s="84">
        <f>1.12+1.09</f>
        <v>2.21</v>
      </c>
      <c r="E68" s="94" t="s">
        <v>6</v>
      </c>
      <c r="F68" s="95"/>
      <c r="G68" s="90"/>
    </row>
    <row r="69" spans="2:7">
      <c r="B69" s="81"/>
      <c r="C69" s="33" t="s">
        <v>100</v>
      </c>
      <c r="D69" s="87">
        <v>1.3</v>
      </c>
      <c r="E69" s="94" t="s">
        <v>6</v>
      </c>
      <c r="F69" s="95"/>
      <c r="G69" s="90"/>
    </row>
    <row r="70" spans="2:7" ht="31.5">
      <c r="B70" s="81" t="s">
        <v>46</v>
      </c>
      <c r="C70" s="7" t="s">
        <v>103</v>
      </c>
      <c r="D70" s="62"/>
      <c r="E70" s="94"/>
      <c r="F70" s="61"/>
      <c r="G70" s="140"/>
    </row>
    <row r="71" spans="2:7">
      <c r="B71" s="81"/>
      <c r="C71" s="33" t="s">
        <v>96</v>
      </c>
      <c r="D71" s="88">
        <v>4.9800000000000004</v>
      </c>
      <c r="E71" s="94" t="s">
        <v>6</v>
      </c>
      <c r="F71" s="95"/>
      <c r="G71" s="90"/>
    </row>
    <row r="72" spans="2:7">
      <c r="B72" s="81"/>
      <c r="C72" s="33" t="s">
        <v>97</v>
      </c>
      <c r="D72" s="88">
        <v>3.98</v>
      </c>
      <c r="E72" s="94" t="s">
        <v>6</v>
      </c>
      <c r="F72" s="95"/>
      <c r="G72" s="90"/>
    </row>
    <row r="73" spans="2:7">
      <c r="B73" s="81"/>
      <c r="C73" s="33" t="s">
        <v>98</v>
      </c>
      <c r="D73" s="88">
        <v>1.99</v>
      </c>
      <c r="E73" s="94" t="s">
        <v>6</v>
      </c>
      <c r="F73" s="95"/>
      <c r="G73" s="90"/>
    </row>
    <row r="74" spans="2:7">
      <c r="B74" s="81"/>
      <c r="C74" s="33" t="s">
        <v>210</v>
      </c>
      <c r="D74" s="62">
        <v>6.03</v>
      </c>
      <c r="E74" s="94" t="s">
        <v>6</v>
      </c>
      <c r="F74" s="95"/>
      <c r="G74" s="90"/>
    </row>
    <row r="75" spans="2:7">
      <c r="B75" s="81"/>
      <c r="C75" s="33" t="s">
        <v>100</v>
      </c>
      <c r="D75" s="62">
        <v>6.88</v>
      </c>
      <c r="E75" s="94" t="s">
        <v>6</v>
      </c>
      <c r="F75" s="95"/>
      <c r="G75" s="90"/>
    </row>
    <row r="76" spans="2:7">
      <c r="B76" s="81" t="s">
        <v>46</v>
      </c>
      <c r="C76" s="63" t="s">
        <v>104</v>
      </c>
      <c r="D76" s="62"/>
      <c r="E76" s="166"/>
      <c r="F76" s="61"/>
      <c r="G76" s="140"/>
    </row>
    <row r="77" spans="2:7">
      <c r="B77" s="81"/>
      <c r="C77" s="33" t="s">
        <v>96</v>
      </c>
      <c r="D77" s="62">
        <f>2.9+1.54</f>
        <v>4.4399999999999995</v>
      </c>
      <c r="E77" s="94" t="s">
        <v>6</v>
      </c>
      <c r="F77" s="95"/>
      <c r="G77" s="90"/>
    </row>
    <row r="78" spans="2:7">
      <c r="B78" s="81"/>
      <c r="C78" s="33" t="s">
        <v>97</v>
      </c>
      <c r="D78" s="62">
        <f>2.46+1.36</f>
        <v>3.8200000000000003</v>
      </c>
      <c r="E78" s="94" t="s">
        <v>6</v>
      </c>
      <c r="F78" s="95"/>
      <c r="G78" s="90"/>
    </row>
    <row r="79" spans="2:7">
      <c r="B79" s="81"/>
      <c r="C79" s="33" t="s">
        <v>98</v>
      </c>
      <c r="D79" s="62">
        <f>1.05+0.57</f>
        <v>1.62</v>
      </c>
      <c r="E79" s="94" t="s">
        <v>6</v>
      </c>
      <c r="F79" s="95"/>
      <c r="G79" s="90"/>
    </row>
    <row r="80" spans="2:7">
      <c r="B80" s="81"/>
      <c r="C80" s="33" t="s">
        <v>210</v>
      </c>
      <c r="D80" s="62">
        <f>3.81+1.98</f>
        <v>5.79</v>
      </c>
      <c r="E80" s="94" t="s">
        <v>6</v>
      </c>
      <c r="F80" s="95"/>
      <c r="G80" s="90"/>
    </row>
    <row r="81" spans="2:7">
      <c r="B81" s="81"/>
      <c r="C81" s="33" t="s">
        <v>100</v>
      </c>
      <c r="D81" s="62">
        <f>4.19+2.25</f>
        <v>6.44</v>
      </c>
      <c r="E81" s="94" t="s">
        <v>6</v>
      </c>
      <c r="F81" s="95"/>
      <c r="G81" s="90"/>
    </row>
    <row r="82" spans="2:7" s="82" customFormat="1">
      <c r="B82" s="81"/>
      <c r="C82" s="86" t="s">
        <v>192</v>
      </c>
      <c r="D82" s="84">
        <v>0.35</v>
      </c>
      <c r="E82" s="94" t="s">
        <v>6</v>
      </c>
      <c r="F82" s="95"/>
      <c r="G82" s="90"/>
    </row>
    <row r="83" spans="2:7">
      <c r="B83" s="5" t="s">
        <v>105</v>
      </c>
      <c r="C83" s="108" t="s">
        <v>106</v>
      </c>
      <c r="D83" s="112"/>
      <c r="E83" s="112"/>
      <c r="F83" s="109"/>
      <c r="G83" s="136"/>
    </row>
    <row r="84" spans="2:7" ht="78.75">
      <c r="B84" s="93" t="s">
        <v>107</v>
      </c>
      <c r="C84" s="97" t="s">
        <v>9</v>
      </c>
      <c r="D84" s="96">
        <v>192.22</v>
      </c>
      <c r="E84" s="96" t="s">
        <v>66</v>
      </c>
      <c r="F84" s="100"/>
      <c r="G84" s="90"/>
    </row>
    <row r="85" spans="2:7" ht="31.5">
      <c r="B85" s="93" t="s">
        <v>108</v>
      </c>
      <c r="C85" s="47" t="s">
        <v>109</v>
      </c>
      <c r="D85" s="96">
        <v>22</v>
      </c>
      <c r="E85" s="96" t="s">
        <v>66</v>
      </c>
      <c r="F85" s="100"/>
      <c r="G85" s="90"/>
    </row>
    <row r="86" spans="2:7">
      <c r="B86" s="5" t="s">
        <v>110</v>
      </c>
      <c r="C86" s="108" t="s">
        <v>32</v>
      </c>
      <c r="D86" s="112"/>
      <c r="E86" s="112"/>
      <c r="F86" s="109"/>
      <c r="G86" s="136"/>
    </row>
    <row r="87" spans="2:7">
      <c r="B87" s="81" t="s">
        <v>60</v>
      </c>
      <c r="C87" s="97" t="s">
        <v>111</v>
      </c>
      <c r="D87" s="96"/>
      <c r="E87" s="94"/>
      <c r="F87" s="95"/>
      <c r="G87" s="90"/>
    </row>
    <row r="88" spans="2:7">
      <c r="B88" s="81"/>
      <c r="C88" s="33" t="s">
        <v>97</v>
      </c>
      <c r="D88" s="96">
        <v>144.32</v>
      </c>
      <c r="E88" s="94" t="s">
        <v>7</v>
      </c>
      <c r="F88" s="95"/>
      <c r="G88" s="90"/>
    </row>
    <row r="89" spans="2:7">
      <c r="B89" s="81"/>
      <c r="C89" s="33" t="s">
        <v>98</v>
      </c>
      <c r="D89" s="79">
        <v>61.6</v>
      </c>
      <c r="E89" s="94" t="s">
        <v>7</v>
      </c>
      <c r="F89" s="95"/>
      <c r="G89" s="90"/>
    </row>
    <row r="90" spans="2:7">
      <c r="B90" s="81" t="s">
        <v>61</v>
      </c>
      <c r="C90" s="97" t="s">
        <v>112</v>
      </c>
      <c r="D90" s="96"/>
      <c r="E90" s="94"/>
      <c r="F90" s="95"/>
      <c r="G90" s="90"/>
    </row>
    <row r="91" spans="2:7">
      <c r="B91" s="81"/>
      <c r="C91" s="33" t="s">
        <v>96</v>
      </c>
      <c r="D91" s="96">
        <v>169.84</v>
      </c>
      <c r="E91" s="94" t="s">
        <v>7</v>
      </c>
      <c r="F91" s="95"/>
      <c r="G91" s="90"/>
    </row>
    <row r="92" spans="2:7">
      <c r="B92" s="81"/>
      <c r="C92" s="33" t="s">
        <v>210</v>
      </c>
      <c r="D92" s="96">
        <v>219.71</v>
      </c>
      <c r="E92" s="94" t="s">
        <v>7</v>
      </c>
      <c r="F92" s="95"/>
      <c r="G92" s="90"/>
    </row>
    <row r="93" spans="2:7">
      <c r="B93" s="81"/>
      <c r="C93" s="33" t="s">
        <v>100</v>
      </c>
      <c r="D93" s="96">
        <v>250.19</v>
      </c>
      <c r="E93" s="94" t="s">
        <v>7</v>
      </c>
      <c r="F93" s="95"/>
      <c r="G93" s="90"/>
    </row>
    <row r="94" spans="2:7">
      <c r="B94" s="81" t="s">
        <v>113</v>
      </c>
      <c r="C94" s="97" t="s">
        <v>114</v>
      </c>
      <c r="D94" s="96"/>
      <c r="E94" s="94"/>
      <c r="F94" s="95"/>
      <c r="G94" s="90"/>
    </row>
    <row r="95" spans="2:7">
      <c r="B95" s="81"/>
      <c r="C95" s="33" t="s">
        <v>96</v>
      </c>
      <c r="D95" s="96">
        <v>169.84</v>
      </c>
      <c r="E95" s="94" t="s">
        <v>7</v>
      </c>
      <c r="F95" s="95"/>
      <c r="G95" s="90"/>
    </row>
    <row r="96" spans="2:7">
      <c r="B96" s="81"/>
      <c r="C96" s="33" t="s">
        <v>97</v>
      </c>
      <c r="D96" s="96">
        <v>144.32</v>
      </c>
      <c r="E96" s="94" t="s">
        <v>7</v>
      </c>
      <c r="F96" s="95"/>
      <c r="G96" s="90"/>
    </row>
    <row r="97" spans="2:7">
      <c r="B97" s="81"/>
      <c r="C97" s="33" t="s">
        <v>98</v>
      </c>
      <c r="D97" s="79">
        <v>61.6</v>
      </c>
      <c r="E97" s="94" t="s">
        <v>7</v>
      </c>
      <c r="F97" s="95"/>
      <c r="G97" s="90"/>
    </row>
    <row r="98" spans="2:7">
      <c r="B98" s="81"/>
      <c r="C98" s="33" t="s">
        <v>210</v>
      </c>
      <c r="D98" s="96">
        <v>219.71</v>
      </c>
      <c r="E98" s="94" t="s">
        <v>7</v>
      </c>
      <c r="F98" s="95"/>
      <c r="G98" s="90"/>
    </row>
    <row r="99" spans="2:7">
      <c r="B99" s="81"/>
      <c r="C99" s="33" t="s">
        <v>100</v>
      </c>
      <c r="D99" s="96">
        <v>250.19</v>
      </c>
      <c r="E99" s="94" t="s">
        <v>7</v>
      </c>
      <c r="F99" s="95"/>
      <c r="G99" s="90"/>
    </row>
    <row r="100" spans="2:7">
      <c r="B100" s="81" t="s">
        <v>115</v>
      </c>
      <c r="C100" s="63" t="s">
        <v>116</v>
      </c>
      <c r="D100" s="96"/>
      <c r="E100" s="94"/>
      <c r="F100" s="95"/>
      <c r="G100" s="90"/>
    </row>
    <row r="101" spans="2:7">
      <c r="B101" s="81"/>
      <c r="C101" s="33" t="s">
        <v>97</v>
      </c>
      <c r="D101" s="96">
        <f>2*14.4+6</f>
        <v>34.799999999999997</v>
      </c>
      <c r="E101" s="94" t="s">
        <v>66</v>
      </c>
      <c r="F101" s="95"/>
      <c r="G101" s="90"/>
    </row>
    <row r="102" spans="2:7">
      <c r="B102" s="81"/>
      <c r="C102" s="33" t="s">
        <v>98</v>
      </c>
      <c r="D102" s="79">
        <f>2*5+6</f>
        <v>16</v>
      </c>
      <c r="E102" s="94" t="s">
        <v>66</v>
      </c>
      <c r="F102" s="95"/>
      <c r="G102" s="90"/>
    </row>
    <row r="103" spans="2:7">
      <c r="B103" s="5" t="s">
        <v>10</v>
      </c>
      <c r="C103" s="108" t="s">
        <v>117</v>
      </c>
      <c r="D103" s="112"/>
      <c r="E103" s="112"/>
      <c r="F103" s="109"/>
      <c r="G103" s="136"/>
    </row>
    <row r="104" spans="2:7">
      <c r="B104" s="92" t="s">
        <v>118</v>
      </c>
      <c r="C104" s="11" t="s">
        <v>119</v>
      </c>
      <c r="D104" s="102"/>
      <c r="E104" s="102"/>
      <c r="F104" s="101"/>
      <c r="G104" s="126"/>
    </row>
    <row r="105" spans="2:7">
      <c r="B105" s="92"/>
      <c r="C105" s="33" t="s">
        <v>97</v>
      </c>
      <c r="D105" s="16">
        <f>86.4+30</f>
        <v>116.4</v>
      </c>
      <c r="E105" s="102" t="s">
        <v>7</v>
      </c>
      <c r="F105" s="100"/>
      <c r="G105" s="90"/>
    </row>
    <row r="106" spans="2:7">
      <c r="B106" s="92"/>
      <c r="C106" s="33" t="s">
        <v>98</v>
      </c>
      <c r="D106" s="89">
        <v>60</v>
      </c>
      <c r="E106" s="102" t="s">
        <v>7</v>
      </c>
      <c r="F106" s="100"/>
      <c r="G106" s="90"/>
    </row>
    <row r="107" spans="2:7">
      <c r="B107" s="92"/>
      <c r="C107" s="11" t="s">
        <v>96</v>
      </c>
      <c r="D107" s="16">
        <f>30+115.8</f>
        <v>145.80000000000001</v>
      </c>
      <c r="E107" s="16" t="s">
        <v>7</v>
      </c>
      <c r="F107" s="100"/>
      <c r="G107" s="90"/>
    </row>
    <row r="108" spans="2:7">
      <c r="B108" s="5" t="s">
        <v>11</v>
      </c>
      <c r="C108" s="108" t="s">
        <v>120</v>
      </c>
      <c r="D108" s="112"/>
      <c r="E108" s="112"/>
      <c r="F108" s="109"/>
      <c r="G108" s="136"/>
    </row>
    <row r="109" spans="2:7">
      <c r="B109" s="92" t="s">
        <v>121</v>
      </c>
      <c r="C109" s="17" t="s">
        <v>122</v>
      </c>
      <c r="D109" s="102"/>
      <c r="E109" s="18"/>
      <c r="F109" s="103"/>
      <c r="G109" s="90"/>
    </row>
    <row r="110" spans="2:7">
      <c r="B110" s="93"/>
      <c r="C110" s="33" t="s">
        <v>97</v>
      </c>
      <c r="D110" s="16">
        <f>86.4+30</f>
        <v>116.4</v>
      </c>
      <c r="E110" s="16" t="s">
        <v>7</v>
      </c>
      <c r="F110" s="19"/>
      <c r="G110" s="90"/>
    </row>
    <row r="111" spans="2:7">
      <c r="B111" s="93"/>
      <c r="C111" s="33" t="s">
        <v>98</v>
      </c>
      <c r="D111" s="89">
        <v>60</v>
      </c>
      <c r="E111" s="16" t="s">
        <v>7</v>
      </c>
      <c r="F111" s="19"/>
      <c r="G111" s="90"/>
    </row>
    <row r="112" spans="2:7">
      <c r="B112" s="93"/>
      <c r="C112" s="11" t="s">
        <v>96</v>
      </c>
      <c r="D112" s="16">
        <f>30+115.8</f>
        <v>145.80000000000001</v>
      </c>
      <c r="E112" s="94" t="s">
        <v>7</v>
      </c>
      <c r="F112" s="19"/>
      <c r="G112" s="90"/>
    </row>
    <row r="113" spans="2:7">
      <c r="B113" s="5">
        <v>4.9000000000000004</v>
      </c>
      <c r="C113" s="108" t="s">
        <v>29</v>
      </c>
      <c r="D113" s="112"/>
      <c r="E113" s="112"/>
      <c r="F113" s="109"/>
      <c r="G113" s="136"/>
    </row>
    <row r="114" spans="2:7">
      <c r="B114" s="92" t="s">
        <v>123</v>
      </c>
      <c r="C114" s="11" t="s">
        <v>124</v>
      </c>
      <c r="D114" s="102"/>
      <c r="E114" s="102"/>
      <c r="F114" s="103"/>
      <c r="G114" s="90"/>
    </row>
    <row r="115" spans="2:7">
      <c r="B115" s="92"/>
      <c r="C115" s="33" t="s">
        <v>97</v>
      </c>
      <c r="D115" s="102">
        <v>2</v>
      </c>
      <c r="E115" s="102" t="s">
        <v>62</v>
      </c>
      <c r="F115" s="103"/>
      <c r="G115" s="90"/>
    </row>
    <row r="116" spans="2:7">
      <c r="B116" s="92"/>
      <c r="C116" s="33" t="s">
        <v>98</v>
      </c>
      <c r="D116" s="102">
        <v>2</v>
      </c>
      <c r="E116" s="102" t="s">
        <v>62</v>
      </c>
      <c r="F116" s="103"/>
      <c r="G116" s="90"/>
    </row>
    <row r="117" spans="2:7">
      <c r="B117" s="92"/>
      <c r="C117" s="11" t="s">
        <v>96</v>
      </c>
      <c r="D117" s="102">
        <v>2</v>
      </c>
      <c r="E117" s="102" t="s">
        <v>62</v>
      </c>
      <c r="F117" s="103"/>
      <c r="G117" s="90"/>
    </row>
    <row r="118" spans="2:7">
      <c r="B118" s="93" t="s">
        <v>125</v>
      </c>
      <c r="C118" s="12" t="s">
        <v>126</v>
      </c>
      <c r="D118" s="16"/>
      <c r="E118" s="16"/>
      <c r="F118" s="19"/>
      <c r="G118" s="90"/>
    </row>
    <row r="119" spans="2:7">
      <c r="B119" s="93"/>
      <c r="C119" s="12" t="s">
        <v>98</v>
      </c>
      <c r="D119" s="16">
        <v>4</v>
      </c>
      <c r="E119" s="102" t="s">
        <v>62</v>
      </c>
      <c r="F119" s="19"/>
      <c r="G119" s="90"/>
    </row>
    <row r="120" spans="2:7">
      <c r="B120" s="93" t="s">
        <v>127</v>
      </c>
      <c r="C120" s="97" t="s">
        <v>128</v>
      </c>
      <c r="D120" s="16"/>
      <c r="E120" s="16"/>
      <c r="F120" s="19"/>
      <c r="G120" s="90"/>
    </row>
    <row r="121" spans="2:7">
      <c r="B121" s="93"/>
      <c r="C121" s="33" t="s">
        <v>97</v>
      </c>
      <c r="D121" s="16">
        <v>6</v>
      </c>
      <c r="E121" s="102" t="s">
        <v>62</v>
      </c>
      <c r="F121" s="19"/>
      <c r="G121" s="90"/>
    </row>
    <row r="122" spans="2:7">
      <c r="B122" s="93"/>
      <c r="C122" s="33" t="s">
        <v>98</v>
      </c>
      <c r="D122" s="16">
        <v>2</v>
      </c>
      <c r="E122" s="102" t="s">
        <v>62</v>
      </c>
      <c r="F122" s="19"/>
      <c r="G122" s="90"/>
    </row>
    <row r="123" spans="2:7">
      <c r="B123" s="93"/>
      <c r="C123" s="11" t="s">
        <v>96</v>
      </c>
      <c r="D123" s="16">
        <v>8</v>
      </c>
      <c r="E123" s="102" t="s">
        <v>62</v>
      </c>
      <c r="F123" s="19"/>
      <c r="G123" s="90"/>
    </row>
    <row r="124" spans="2:7" ht="31.5">
      <c r="B124" s="93" t="s">
        <v>129</v>
      </c>
      <c r="C124" s="12" t="s">
        <v>130</v>
      </c>
      <c r="D124" s="16"/>
      <c r="E124" s="94"/>
      <c r="F124" s="19"/>
      <c r="G124" s="120"/>
    </row>
    <row r="125" spans="2:7">
      <c r="B125" s="93"/>
      <c r="C125" s="64" t="s">
        <v>97</v>
      </c>
      <c r="D125" s="16">
        <f>4.81</f>
        <v>4.8099999999999996</v>
      </c>
      <c r="E125" s="94" t="s">
        <v>7</v>
      </c>
      <c r="F125" s="19"/>
      <c r="G125" s="90"/>
    </row>
    <row r="126" spans="2:7">
      <c r="B126" s="93"/>
      <c r="C126" s="64" t="s">
        <v>98</v>
      </c>
      <c r="D126" s="16">
        <f>4.81</f>
        <v>4.8099999999999996</v>
      </c>
      <c r="E126" s="94" t="s">
        <v>7</v>
      </c>
      <c r="F126" s="19"/>
      <c r="G126" s="90"/>
    </row>
    <row r="127" spans="2:7">
      <c r="B127" s="93"/>
      <c r="C127" s="65" t="s">
        <v>96</v>
      </c>
      <c r="D127" s="16">
        <f>4.81</f>
        <v>4.8099999999999996</v>
      </c>
      <c r="E127" s="94" t="s">
        <v>7</v>
      </c>
      <c r="F127" s="19"/>
      <c r="G127" s="90"/>
    </row>
    <row r="128" spans="2:7">
      <c r="B128" s="93"/>
      <c r="C128" s="64" t="s">
        <v>210</v>
      </c>
      <c r="D128" s="16">
        <f>29.28</f>
        <v>29.28</v>
      </c>
      <c r="E128" s="94" t="s">
        <v>7</v>
      </c>
      <c r="F128" s="19"/>
      <c r="G128" s="90"/>
    </row>
    <row r="129" spans="2:7">
      <c r="B129" s="93"/>
      <c r="C129" s="64" t="s">
        <v>100</v>
      </c>
      <c r="D129" s="16">
        <f>10.32+32.46</f>
        <v>42.78</v>
      </c>
      <c r="E129" s="94" t="s">
        <v>7</v>
      </c>
      <c r="F129" s="19"/>
      <c r="G129" s="90"/>
    </row>
    <row r="130" spans="2:7">
      <c r="B130" s="117">
        <v>4.0999999999999996</v>
      </c>
      <c r="C130" s="108" t="s">
        <v>131</v>
      </c>
      <c r="D130" s="112"/>
      <c r="E130" s="112"/>
      <c r="F130" s="109"/>
      <c r="G130" s="136"/>
    </row>
    <row r="131" spans="2:7">
      <c r="B131" s="92" t="s">
        <v>132</v>
      </c>
      <c r="C131" s="11" t="s">
        <v>133</v>
      </c>
      <c r="D131" s="102"/>
      <c r="E131" s="18"/>
      <c r="F131" s="24"/>
      <c r="G131" s="90"/>
    </row>
    <row r="132" spans="2:7">
      <c r="B132" s="93"/>
      <c r="C132" s="33" t="s">
        <v>97</v>
      </c>
      <c r="D132" s="16">
        <f>86.4+30</f>
        <v>116.4</v>
      </c>
      <c r="E132" s="18" t="s">
        <v>7</v>
      </c>
      <c r="F132" s="19"/>
      <c r="G132" s="90"/>
    </row>
    <row r="133" spans="2:7">
      <c r="B133" s="93"/>
      <c r="C133" s="33" t="s">
        <v>98</v>
      </c>
      <c r="D133" s="89">
        <v>60</v>
      </c>
      <c r="E133" s="18" t="s">
        <v>7</v>
      </c>
      <c r="F133" s="19"/>
      <c r="G133" s="90"/>
    </row>
    <row r="134" spans="2:7">
      <c r="B134" s="93"/>
      <c r="C134" s="11" t="s">
        <v>96</v>
      </c>
      <c r="D134" s="16">
        <f>30+115.8</f>
        <v>145.80000000000001</v>
      </c>
      <c r="E134" s="16" t="s">
        <v>7</v>
      </c>
      <c r="F134" s="19"/>
      <c r="G134" s="90"/>
    </row>
    <row r="135" spans="2:7">
      <c r="B135" s="93" t="s">
        <v>134</v>
      </c>
      <c r="C135" s="11" t="s">
        <v>135</v>
      </c>
      <c r="D135" s="102"/>
      <c r="E135" s="18"/>
      <c r="F135" s="19"/>
      <c r="G135" s="90"/>
    </row>
    <row r="136" spans="2:7">
      <c r="B136" s="93"/>
      <c r="C136" s="33" t="s">
        <v>97</v>
      </c>
      <c r="D136" s="16">
        <f>86.4+30</f>
        <v>116.4</v>
      </c>
      <c r="E136" s="18" t="s">
        <v>7</v>
      </c>
      <c r="F136" s="19"/>
      <c r="G136" s="90"/>
    </row>
    <row r="137" spans="2:7">
      <c r="B137" s="93"/>
      <c r="C137" s="33" t="s">
        <v>98</v>
      </c>
      <c r="D137" s="89">
        <v>60</v>
      </c>
      <c r="E137" s="18" t="s">
        <v>7</v>
      </c>
      <c r="F137" s="19"/>
      <c r="G137" s="90"/>
    </row>
    <row r="138" spans="2:7">
      <c r="B138" s="93"/>
      <c r="C138" s="11" t="s">
        <v>96</v>
      </c>
      <c r="D138" s="16">
        <f>30+115.8</f>
        <v>145.80000000000001</v>
      </c>
      <c r="E138" s="16" t="s">
        <v>7</v>
      </c>
      <c r="F138" s="19"/>
      <c r="G138" s="90"/>
    </row>
    <row r="139" spans="2:7">
      <c r="B139" s="93" t="s">
        <v>136</v>
      </c>
      <c r="C139" s="11" t="s">
        <v>137</v>
      </c>
      <c r="D139" s="96"/>
      <c r="E139" s="16"/>
      <c r="F139" s="19"/>
      <c r="G139" s="90"/>
    </row>
    <row r="140" spans="2:7">
      <c r="B140" s="93"/>
      <c r="C140" s="65" t="s">
        <v>96</v>
      </c>
      <c r="D140" s="96">
        <v>169.84</v>
      </c>
      <c r="E140" s="16" t="s">
        <v>7</v>
      </c>
      <c r="F140" s="19"/>
      <c r="G140" s="90"/>
    </row>
    <row r="141" spans="2:7">
      <c r="B141" s="93"/>
      <c r="C141" s="33" t="s">
        <v>97</v>
      </c>
      <c r="D141" s="96">
        <v>144.32</v>
      </c>
      <c r="E141" s="16" t="s">
        <v>7</v>
      </c>
      <c r="F141" s="19"/>
      <c r="G141" s="90"/>
    </row>
    <row r="142" spans="2:7">
      <c r="B142" s="93"/>
      <c r="C142" s="33" t="s">
        <v>98</v>
      </c>
      <c r="D142" s="96">
        <v>61.6</v>
      </c>
      <c r="E142" s="16" t="s">
        <v>7</v>
      </c>
      <c r="F142" s="19"/>
      <c r="G142" s="90"/>
    </row>
    <row r="143" spans="2:7">
      <c r="B143" s="93"/>
      <c r="C143" s="64" t="s">
        <v>99</v>
      </c>
      <c r="D143" s="96">
        <v>219.71</v>
      </c>
      <c r="E143" s="16" t="s">
        <v>7</v>
      </c>
      <c r="F143" s="19"/>
      <c r="G143" s="90"/>
    </row>
    <row r="144" spans="2:7">
      <c r="B144" s="93"/>
      <c r="C144" s="64" t="s">
        <v>100</v>
      </c>
      <c r="D144" s="96">
        <v>250.19</v>
      </c>
      <c r="E144" s="16" t="s">
        <v>7</v>
      </c>
      <c r="F144" s="19"/>
      <c r="G144" s="90"/>
    </row>
    <row r="145" spans="2:7">
      <c r="B145" s="117">
        <v>4.1100000000000003</v>
      </c>
      <c r="C145" s="108" t="s">
        <v>30</v>
      </c>
      <c r="D145" s="112"/>
      <c r="E145" s="112"/>
      <c r="F145" s="109"/>
      <c r="G145" s="136"/>
    </row>
    <row r="146" spans="2:7">
      <c r="B146" s="92" t="s">
        <v>138</v>
      </c>
      <c r="C146" s="11" t="s">
        <v>139</v>
      </c>
      <c r="D146" s="102">
        <f>111.6+70.8+52.8</f>
        <v>235.2</v>
      </c>
      <c r="E146" s="102" t="s">
        <v>7</v>
      </c>
      <c r="F146" s="103"/>
      <c r="G146" s="90"/>
    </row>
    <row r="147" spans="2:7">
      <c r="B147" s="5">
        <v>4.12</v>
      </c>
      <c r="C147" s="108" t="s">
        <v>213</v>
      </c>
      <c r="D147" s="112"/>
      <c r="E147" s="112"/>
      <c r="F147" s="109"/>
      <c r="G147" s="136"/>
    </row>
    <row r="148" spans="2:7" ht="47.25">
      <c r="B148" s="92" t="s">
        <v>140</v>
      </c>
      <c r="C148" s="97" t="s">
        <v>208</v>
      </c>
      <c r="D148" s="94">
        <v>1</v>
      </c>
      <c r="E148" s="94" t="s">
        <v>141</v>
      </c>
      <c r="F148" s="103"/>
      <c r="G148" s="90"/>
    </row>
    <row r="149" spans="2:7" s="107" customFormat="1">
      <c r="B149" s="92" t="s">
        <v>142</v>
      </c>
      <c r="C149" s="114" t="s">
        <v>211</v>
      </c>
      <c r="D149" s="94">
        <v>43.8</v>
      </c>
      <c r="E149" s="98" t="s">
        <v>66</v>
      </c>
      <c r="F149" s="103"/>
      <c r="G149" s="90"/>
    </row>
    <row r="150" spans="2:7" ht="132.75" customHeight="1">
      <c r="B150" s="92" t="s">
        <v>207</v>
      </c>
      <c r="C150" s="133" t="s">
        <v>222</v>
      </c>
      <c r="D150" s="94">
        <v>2</v>
      </c>
      <c r="E150" s="102" t="s">
        <v>62</v>
      </c>
      <c r="F150" s="103"/>
      <c r="G150" s="90"/>
    </row>
    <row r="151" spans="2:7" s="107" customFormat="1">
      <c r="B151" s="117">
        <v>4.13</v>
      </c>
      <c r="C151" s="108" t="s">
        <v>212</v>
      </c>
      <c r="D151" s="112"/>
      <c r="E151" s="112"/>
      <c r="F151" s="109"/>
      <c r="G151" s="136"/>
    </row>
    <row r="152" spans="2:7" s="107" customFormat="1" ht="33.75">
      <c r="B152" s="92"/>
      <c r="C152" s="97" t="s">
        <v>197</v>
      </c>
      <c r="D152" s="94">
        <v>288.54000000000002</v>
      </c>
      <c r="E152" s="94" t="s">
        <v>66</v>
      </c>
      <c r="F152" s="103"/>
      <c r="G152" s="90"/>
    </row>
    <row r="153" spans="2:7" ht="33.75">
      <c r="B153" s="93"/>
      <c r="C153" s="113" t="s">
        <v>198</v>
      </c>
      <c r="D153" s="96">
        <v>261.92</v>
      </c>
      <c r="E153" s="94" t="s">
        <v>66</v>
      </c>
      <c r="F153" s="66"/>
      <c r="G153" s="90"/>
    </row>
    <row r="154" spans="2:7" ht="33.75">
      <c r="B154" s="93"/>
      <c r="C154" s="113" t="s">
        <v>201</v>
      </c>
      <c r="D154" s="96">
        <v>125.6</v>
      </c>
      <c r="E154" s="94" t="s">
        <v>66</v>
      </c>
      <c r="F154" s="66"/>
      <c r="G154" s="90"/>
    </row>
    <row r="155" spans="2:7" ht="33.75">
      <c r="B155" s="93"/>
      <c r="C155" s="113" t="s">
        <v>202</v>
      </c>
      <c r="D155" s="96">
        <v>59.9</v>
      </c>
      <c r="E155" s="94" t="s">
        <v>66</v>
      </c>
      <c r="F155" s="66"/>
      <c r="G155" s="90"/>
    </row>
    <row r="156" spans="2:7" ht="18">
      <c r="B156" s="93"/>
      <c r="C156" s="113" t="s">
        <v>199</v>
      </c>
      <c r="D156" s="96">
        <v>27.3</v>
      </c>
      <c r="E156" s="94" t="s">
        <v>66</v>
      </c>
      <c r="F156" s="66"/>
      <c r="G156" s="90"/>
    </row>
    <row r="157" spans="2:7" ht="18">
      <c r="B157" s="93"/>
      <c r="C157" s="113" t="s">
        <v>200</v>
      </c>
      <c r="D157" s="96">
        <v>51.4</v>
      </c>
      <c r="E157" s="94" t="s">
        <v>66</v>
      </c>
      <c r="F157" s="66"/>
      <c r="G157" s="90"/>
    </row>
    <row r="158" spans="2:7">
      <c r="B158" s="93"/>
      <c r="C158" s="118" t="s">
        <v>143</v>
      </c>
      <c r="D158" s="96">
        <v>15</v>
      </c>
      <c r="E158" s="102" t="s">
        <v>62</v>
      </c>
      <c r="F158" s="66"/>
      <c r="G158" s="90"/>
    </row>
    <row r="159" spans="2:7">
      <c r="B159" s="93"/>
      <c r="C159" s="118" t="s">
        <v>144</v>
      </c>
      <c r="D159" s="96">
        <v>4</v>
      </c>
      <c r="E159" s="102" t="s">
        <v>62</v>
      </c>
      <c r="F159" s="66"/>
      <c r="G159" s="90"/>
    </row>
    <row r="160" spans="2:7">
      <c r="B160" s="93"/>
      <c r="C160" s="118" t="s">
        <v>145</v>
      </c>
      <c r="D160" s="96">
        <v>38</v>
      </c>
      <c r="E160" s="102" t="s">
        <v>62</v>
      </c>
      <c r="F160" s="66"/>
      <c r="G160" s="90"/>
    </row>
    <row r="161" spans="2:7">
      <c r="B161" s="93"/>
      <c r="C161" s="118" t="s">
        <v>146</v>
      </c>
      <c r="D161" s="96">
        <v>4</v>
      </c>
      <c r="E161" s="102" t="s">
        <v>62</v>
      </c>
      <c r="F161" s="66"/>
      <c r="G161" s="90"/>
    </row>
    <row r="162" spans="2:7">
      <c r="B162" s="93"/>
      <c r="C162" s="118" t="s">
        <v>147</v>
      </c>
      <c r="D162" s="96">
        <v>3</v>
      </c>
      <c r="E162" s="102" t="s">
        <v>62</v>
      </c>
      <c r="F162" s="66"/>
      <c r="G162" s="90"/>
    </row>
    <row r="163" spans="2:7">
      <c r="B163" s="93"/>
      <c r="C163" s="118" t="s">
        <v>148</v>
      </c>
      <c r="D163" s="96">
        <v>12</v>
      </c>
      <c r="E163" s="102" t="s">
        <v>62</v>
      </c>
      <c r="F163" s="66"/>
      <c r="G163" s="90"/>
    </row>
    <row r="164" spans="2:7">
      <c r="B164" s="93"/>
      <c r="C164" s="118" t="s">
        <v>149</v>
      </c>
      <c r="D164" s="96">
        <v>20</v>
      </c>
      <c r="E164" s="102" t="s">
        <v>62</v>
      </c>
      <c r="F164" s="66"/>
      <c r="G164" s="90"/>
    </row>
    <row r="165" spans="2:7">
      <c r="B165" s="93"/>
      <c r="C165" s="118" t="s">
        <v>150</v>
      </c>
      <c r="D165" s="96">
        <v>1</v>
      </c>
      <c r="E165" s="102" t="s">
        <v>62</v>
      </c>
      <c r="F165" s="66"/>
      <c r="G165" s="90"/>
    </row>
    <row r="166" spans="2:7">
      <c r="B166" s="93"/>
      <c r="C166" s="118" t="s">
        <v>151</v>
      </c>
      <c r="D166" s="96">
        <v>1</v>
      </c>
      <c r="E166" s="102" t="s">
        <v>62</v>
      </c>
      <c r="F166" s="66"/>
      <c r="G166" s="90"/>
    </row>
    <row r="167" spans="2:7">
      <c r="B167" s="93"/>
      <c r="C167" s="118" t="s">
        <v>152</v>
      </c>
      <c r="D167" s="96">
        <v>4</v>
      </c>
      <c r="E167" s="102" t="s">
        <v>62</v>
      </c>
      <c r="F167" s="66"/>
      <c r="G167" s="90"/>
    </row>
    <row r="168" spans="2:7">
      <c r="B168" s="93"/>
      <c r="C168" s="118" t="s">
        <v>153</v>
      </c>
      <c r="D168" s="96">
        <v>6</v>
      </c>
      <c r="E168" s="102" t="s">
        <v>62</v>
      </c>
      <c r="F168" s="66"/>
      <c r="G168" s="90"/>
    </row>
    <row r="169" spans="2:7">
      <c r="B169" s="93"/>
      <c r="C169" s="118" t="s">
        <v>154</v>
      </c>
      <c r="D169" s="96">
        <v>14</v>
      </c>
      <c r="E169" s="102" t="s">
        <v>62</v>
      </c>
      <c r="F169" s="66"/>
      <c r="G169" s="90"/>
    </row>
    <row r="170" spans="2:7">
      <c r="B170" s="93"/>
      <c r="C170" s="118" t="s">
        <v>155</v>
      </c>
      <c r="D170" s="96">
        <v>1</v>
      </c>
      <c r="E170" s="102" t="s">
        <v>62</v>
      </c>
      <c r="F170" s="66"/>
      <c r="G170" s="90"/>
    </row>
    <row r="171" spans="2:7">
      <c r="B171" s="93"/>
      <c r="C171" s="118" t="s">
        <v>156</v>
      </c>
      <c r="D171" s="96">
        <v>6</v>
      </c>
      <c r="E171" s="102" t="s">
        <v>62</v>
      </c>
      <c r="F171" s="66"/>
      <c r="G171" s="90"/>
    </row>
    <row r="172" spans="2:7">
      <c r="B172" s="93"/>
      <c r="C172" s="118" t="s">
        <v>157</v>
      </c>
      <c r="D172" s="96">
        <v>1</v>
      </c>
      <c r="E172" s="18" t="s">
        <v>62</v>
      </c>
      <c r="F172" s="66"/>
      <c r="G172" s="90"/>
    </row>
    <row r="173" spans="2:7" ht="32.25" thickBot="1">
      <c r="B173" s="145"/>
      <c r="C173" s="146" t="s">
        <v>193</v>
      </c>
      <c r="D173" s="147">
        <v>1</v>
      </c>
      <c r="E173" s="147" t="s">
        <v>51</v>
      </c>
      <c r="F173" s="148"/>
      <c r="G173" s="149"/>
    </row>
    <row r="174" spans="2:7" ht="16.5" thickBot="1">
      <c r="B174" s="4">
        <v>4.1399999999999997</v>
      </c>
      <c r="C174" s="70" t="s">
        <v>8</v>
      </c>
      <c r="D174" s="71"/>
      <c r="E174" s="71"/>
      <c r="F174" s="72"/>
      <c r="G174" s="144"/>
    </row>
    <row r="175" spans="2:7">
      <c r="B175" s="92" t="s">
        <v>158</v>
      </c>
      <c r="C175" s="150" t="s">
        <v>159</v>
      </c>
      <c r="D175" s="111">
        <v>4</v>
      </c>
      <c r="E175" s="102" t="s">
        <v>62</v>
      </c>
      <c r="F175" s="103"/>
      <c r="G175" s="126"/>
    </row>
    <row r="176" spans="2:7" ht="16.5" thickBot="1">
      <c r="B176" s="76" t="s">
        <v>160</v>
      </c>
      <c r="C176" s="77" t="s">
        <v>161</v>
      </c>
      <c r="D176" s="80">
        <v>4</v>
      </c>
      <c r="E176" s="143" t="s">
        <v>62</v>
      </c>
      <c r="F176" s="51"/>
      <c r="G176" s="120"/>
    </row>
    <row r="177" spans="2:9" ht="16.5" thickBot="1">
      <c r="B177" s="4">
        <v>4.1500000000000004</v>
      </c>
      <c r="C177" s="70" t="s">
        <v>31</v>
      </c>
      <c r="D177" s="71"/>
      <c r="E177" s="71"/>
      <c r="F177" s="72"/>
      <c r="G177" s="144"/>
    </row>
    <row r="178" spans="2:9" ht="110.25">
      <c r="B178" s="92" t="s">
        <v>69</v>
      </c>
      <c r="C178" s="78" t="s">
        <v>220</v>
      </c>
      <c r="D178" s="23">
        <v>18</v>
      </c>
      <c r="E178" s="98" t="s">
        <v>62</v>
      </c>
      <c r="F178" s="101"/>
      <c r="G178" s="126"/>
    </row>
    <row r="179" spans="2:9" ht="47.25">
      <c r="B179" s="93" t="s">
        <v>70</v>
      </c>
      <c r="C179" s="132" t="s">
        <v>185</v>
      </c>
      <c r="D179" s="18">
        <v>7</v>
      </c>
      <c r="E179" s="94" t="s">
        <v>62</v>
      </c>
      <c r="F179" s="24"/>
      <c r="G179" s="90"/>
    </row>
    <row r="180" spans="2:9">
      <c r="B180" s="93" t="s">
        <v>71</v>
      </c>
      <c r="C180" s="11" t="s">
        <v>76</v>
      </c>
      <c r="D180" s="18">
        <v>20</v>
      </c>
      <c r="E180" s="94" t="s">
        <v>62</v>
      </c>
      <c r="F180" s="24"/>
      <c r="G180" s="90"/>
    </row>
    <row r="181" spans="2:9">
      <c r="B181" s="93" t="s">
        <v>72</v>
      </c>
      <c r="C181" s="11" t="s">
        <v>162</v>
      </c>
      <c r="D181" s="96">
        <v>3</v>
      </c>
      <c r="E181" s="102" t="s">
        <v>62</v>
      </c>
      <c r="F181" s="100"/>
      <c r="G181" s="90"/>
    </row>
    <row r="182" spans="2:9">
      <c r="B182" s="93" t="s">
        <v>170</v>
      </c>
      <c r="C182" s="20" t="s">
        <v>214</v>
      </c>
      <c r="D182" s="96">
        <f>117+25.39</f>
        <v>142.38999999999999</v>
      </c>
      <c r="E182" s="96" t="s">
        <v>7</v>
      </c>
      <c r="F182" s="100"/>
      <c r="G182" s="90"/>
    </row>
    <row r="183" spans="2:9">
      <c r="B183" s="93" t="s">
        <v>171</v>
      </c>
      <c r="C183" s="20" t="s">
        <v>215</v>
      </c>
      <c r="D183" s="96">
        <v>1</v>
      </c>
      <c r="E183" s="102" t="s">
        <v>62</v>
      </c>
      <c r="F183" s="100"/>
      <c r="G183" s="90"/>
    </row>
    <row r="184" spans="2:9" ht="47.25">
      <c r="B184" s="93" t="s">
        <v>172</v>
      </c>
      <c r="C184" s="97" t="s">
        <v>186</v>
      </c>
      <c r="D184" s="96">
        <v>5</v>
      </c>
      <c r="E184" s="102" t="s">
        <v>62</v>
      </c>
      <c r="F184" s="100"/>
      <c r="G184" s="90"/>
    </row>
    <row r="185" spans="2:9" ht="47.25">
      <c r="B185" s="93" t="s">
        <v>73</v>
      </c>
      <c r="C185" s="97" t="s">
        <v>187</v>
      </c>
      <c r="D185" s="96">
        <v>4</v>
      </c>
      <c r="E185" s="102" t="s">
        <v>62</v>
      </c>
      <c r="F185" s="100"/>
      <c r="G185" s="90"/>
    </row>
    <row r="186" spans="2:9" ht="47.25">
      <c r="B186" s="93" t="s">
        <v>74</v>
      </c>
      <c r="C186" s="97" t="s">
        <v>188</v>
      </c>
      <c r="D186" s="96">
        <v>4</v>
      </c>
      <c r="E186" s="102" t="s">
        <v>62</v>
      </c>
      <c r="F186" s="100"/>
      <c r="G186" s="90"/>
    </row>
    <row r="187" spans="2:9">
      <c r="B187" s="93" t="s">
        <v>173</v>
      </c>
      <c r="C187" s="97" t="s">
        <v>221</v>
      </c>
      <c r="D187" s="96">
        <v>2</v>
      </c>
      <c r="E187" s="102" t="s">
        <v>62</v>
      </c>
      <c r="F187" s="100"/>
      <c r="G187" s="90"/>
    </row>
    <row r="188" spans="2:9" s="107" customFormat="1">
      <c r="B188" s="93" t="s">
        <v>174</v>
      </c>
      <c r="C188" s="97" t="s">
        <v>218</v>
      </c>
      <c r="D188" s="96">
        <v>1</v>
      </c>
      <c r="E188" s="102" t="s">
        <v>141</v>
      </c>
      <c r="F188" s="100"/>
      <c r="G188" s="90"/>
    </row>
    <row r="189" spans="2:9" s="107" customFormat="1" ht="31.5">
      <c r="B189" s="93" t="s">
        <v>194</v>
      </c>
      <c r="C189" s="97" t="s">
        <v>216</v>
      </c>
      <c r="D189" s="96">
        <f>31.5*2.5</f>
        <v>78.75</v>
      </c>
      <c r="E189" s="102" t="s">
        <v>7</v>
      </c>
      <c r="F189" s="100"/>
      <c r="G189" s="90"/>
    </row>
    <row r="190" spans="2:9" s="107" customFormat="1" ht="54.75" customHeight="1" thickBot="1">
      <c r="B190" s="105" t="s">
        <v>195</v>
      </c>
      <c r="C190" s="104" t="s">
        <v>196</v>
      </c>
      <c r="D190" s="127">
        <f>0.15*D189</f>
        <v>11.8125</v>
      </c>
      <c r="E190" s="106" t="s">
        <v>6</v>
      </c>
      <c r="F190" s="116"/>
      <c r="G190" s="91"/>
      <c r="I190" s="115"/>
    </row>
    <row r="191" spans="2:9" ht="16.5" thickBot="1">
      <c r="B191" s="4">
        <v>4.16</v>
      </c>
      <c r="C191" s="70" t="s">
        <v>16</v>
      </c>
      <c r="D191" s="71"/>
      <c r="E191" s="71"/>
      <c r="F191" s="72"/>
      <c r="G191" s="144"/>
    </row>
    <row r="192" spans="2:9">
      <c r="B192" s="92" t="s">
        <v>67</v>
      </c>
      <c r="C192" s="53" t="s">
        <v>12</v>
      </c>
      <c r="D192" s="23">
        <v>2</v>
      </c>
      <c r="E192" s="98" t="s">
        <v>62</v>
      </c>
      <c r="F192" s="103"/>
      <c r="G192" s="126"/>
    </row>
    <row r="193" spans="2:9">
      <c r="B193" s="93" t="s">
        <v>75</v>
      </c>
      <c r="C193" s="22" t="s">
        <v>13</v>
      </c>
      <c r="D193" s="21">
        <v>1</v>
      </c>
      <c r="E193" s="98" t="s">
        <v>62</v>
      </c>
      <c r="F193" s="24"/>
      <c r="G193" s="90"/>
    </row>
    <row r="194" spans="2:9">
      <c r="B194" s="93" t="s">
        <v>77</v>
      </c>
      <c r="C194" s="22" t="s">
        <v>14</v>
      </c>
      <c r="D194" s="21">
        <v>2</v>
      </c>
      <c r="E194" s="98" t="s">
        <v>62</v>
      </c>
      <c r="F194" s="24"/>
      <c r="G194" s="90"/>
    </row>
    <row r="195" spans="2:9">
      <c r="B195" s="93" t="s">
        <v>163</v>
      </c>
      <c r="C195" s="22" t="s">
        <v>15</v>
      </c>
      <c r="D195" s="21">
        <v>2</v>
      </c>
      <c r="E195" s="98" t="s">
        <v>62</v>
      </c>
      <c r="F195" s="24"/>
      <c r="G195" s="90"/>
    </row>
    <row r="196" spans="2:9">
      <c r="B196" s="93" t="s">
        <v>164</v>
      </c>
      <c r="C196" s="22" t="s">
        <v>224</v>
      </c>
      <c r="D196" s="21">
        <v>2</v>
      </c>
      <c r="E196" s="98" t="s">
        <v>62</v>
      </c>
      <c r="F196" s="24"/>
      <c r="G196" s="90"/>
    </row>
    <row r="197" spans="2:9">
      <c r="B197" s="93" t="s">
        <v>165</v>
      </c>
      <c r="C197" s="22" t="s">
        <v>17</v>
      </c>
      <c r="D197" s="21">
        <v>3</v>
      </c>
      <c r="E197" s="98" t="s">
        <v>62</v>
      </c>
      <c r="F197" s="24"/>
      <c r="G197" s="90"/>
    </row>
    <row r="198" spans="2:9">
      <c r="B198" s="93" t="s">
        <v>166</v>
      </c>
      <c r="C198" s="22" t="s">
        <v>226</v>
      </c>
      <c r="D198" s="21">
        <v>5</v>
      </c>
      <c r="E198" s="98" t="s">
        <v>62</v>
      </c>
      <c r="F198" s="24"/>
      <c r="G198" s="90"/>
    </row>
    <row r="199" spans="2:9">
      <c r="B199" s="93" t="s">
        <v>167</v>
      </c>
      <c r="C199" s="22" t="s">
        <v>225</v>
      </c>
      <c r="D199" s="21">
        <v>1</v>
      </c>
      <c r="E199" s="98" t="s">
        <v>62</v>
      </c>
      <c r="F199" s="24"/>
      <c r="G199" s="90"/>
    </row>
    <row r="200" spans="2:9">
      <c r="B200" s="93" t="s">
        <v>168</v>
      </c>
      <c r="C200" s="22" t="s">
        <v>18</v>
      </c>
      <c r="D200" s="21">
        <v>4</v>
      </c>
      <c r="E200" s="98" t="s">
        <v>62</v>
      </c>
      <c r="F200" s="24"/>
      <c r="G200" s="90"/>
    </row>
    <row r="201" spans="2:9" ht="16.5" thickBot="1">
      <c r="B201" s="67" t="s">
        <v>169</v>
      </c>
      <c r="C201" s="104" t="s">
        <v>227</v>
      </c>
      <c r="D201" s="106">
        <v>4</v>
      </c>
      <c r="E201" s="119" t="s">
        <v>62</v>
      </c>
      <c r="F201" s="75"/>
      <c r="G201" s="91"/>
      <c r="I201" s="73"/>
    </row>
    <row r="202" spans="2:9" ht="16.5" thickBot="1">
      <c r="B202" s="4">
        <v>4.17</v>
      </c>
      <c r="C202" s="70" t="s">
        <v>175</v>
      </c>
      <c r="D202" s="71"/>
      <c r="E202" s="71"/>
      <c r="F202" s="72"/>
      <c r="G202" s="153"/>
    </row>
    <row r="203" spans="2:9" ht="63.75" customHeight="1">
      <c r="B203" s="151" t="s">
        <v>176</v>
      </c>
      <c r="C203" s="152" t="s">
        <v>181</v>
      </c>
      <c r="D203" s="111">
        <v>12</v>
      </c>
      <c r="E203" s="98" t="s">
        <v>62</v>
      </c>
      <c r="F203" s="99"/>
      <c r="G203" s="141"/>
    </row>
    <row r="204" spans="2:9" ht="110.25">
      <c r="B204" s="85" t="s">
        <v>177</v>
      </c>
      <c r="C204" s="130" t="s">
        <v>182</v>
      </c>
      <c r="D204" s="96">
        <v>1</v>
      </c>
      <c r="E204" s="98"/>
      <c r="F204" s="95"/>
      <c r="G204" s="138"/>
    </row>
    <row r="205" spans="2:9" ht="46.5" customHeight="1">
      <c r="B205" s="85" t="s">
        <v>178</v>
      </c>
      <c r="C205" s="130" t="s">
        <v>183</v>
      </c>
      <c r="D205" s="96">
        <v>25</v>
      </c>
      <c r="E205" s="98" t="s">
        <v>66</v>
      </c>
      <c r="F205" s="95"/>
      <c r="G205" s="138"/>
    </row>
    <row r="206" spans="2:9">
      <c r="B206" s="85" t="s">
        <v>179</v>
      </c>
      <c r="C206" s="130" t="s">
        <v>184</v>
      </c>
      <c r="D206" s="96">
        <v>1</v>
      </c>
      <c r="E206" s="98" t="s">
        <v>62</v>
      </c>
      <c r="F206" s="95"/>
      <c r="G206" s="138"/>
    </row>
    <row r="207" spans="2:9" ht="42.75" customHeight="1" thickBot="1">
      <c r="B207" s="128" t="s">
        <v>180</v>
      </c>
      <c r="C207" s="131" t="s">
        <v>217</v>
      </c>
      <c r="D207" s="110">
        <v>28</v>
      </c>
      <c r="E207" s="119" t="s">
        <v>62</v>
      </c>
      <c r="F207" s="129"/>
      <c r="G207" s="142"/>
    </row>
    <row r="208" spans="2:9" ht="16.5" thickBot="1">
      <c r="B208" s="8"/>
      <c r="C208" s="201" t="s">
        <v>234</v>
      </c>
      <c r="D208" s="201"/>
      <c r="E208" s="201"/>
      <c r="F208" s="201"/>
      <c r="G208" s="202"/>
    </row>
    <row r="209" spans="2:7" ht="16.5" thickBot="1">
      <c r="B209" s="1" t="s">
        <v>0</v>
      </c>
      <c r="C209" s="9" t="s">
        <v>1</v>
      </c>
      <c r="D209" s="10" t="s">
        <v>2</v>
      </c>
      <c r="E209" s="10" t="s">
        <v>3</v>
      </c>
      <c r="F209" s="2" t="s">
        <v>4</v>
      </c>
      <c r="G209" s="134" t="s">
        <v>5</v>
      </c>
    </row>
    <row r="210" spans="2:7">
      <c r="B210" s="46">
        <v>6.3</v>
      </c>
      <c r="C210" s="203" t="s">
        <v>47</v>
      </c>
      <c r="D210" s="204"/>
      <c r="E210" s="204"/>
      <c r="F210" s="204"/>
      <c r="G210" s="205">
        <f t="shared" ref="G210" si="0">F210*D210</f>
        <v>0</v>
      </c>
    </row>
    <row r="211" spans="2:7" ht="356.25" customHeight="1">
      <c r="B211" s="93" t="s">
        <v>59</v>
      </c>
      <c r="C211" s="52" t="s">
        <v>223</v>
      </c>
      <c r="D211" s="96">
        <v>4</v>
      </c>
      <c r="E211" s="94" t="s">
        <v>62</v>
      </c>
      <c r="F211" s="155"/>
      <c r="G211" s="156"/>
    </row>
    <row r="212" spans="2:7" ht="47.25">
      <c r="B212" s="198" t="s">
        <v>228</v>
      </c>
      <c r="C212" s="154" t="s">
        <v>233</v>
      </c>
      <c r="D212" s="80"/>
      <c r="E212" s="14"/>
      <c r="F212" s="165"/>
      <c r="G212" s="157"/>
    </row>
    <row r="213" spans="2:7">
      <c r="B213" s="199"/>
      <c r="C213" s="161" t="s">
        <v>229</v>
      </c>
      <c r="D213" s="167">
        <v>10</v>
      </c>
      <c r="E213" s="167" t="s">
        <v>62</v>
      </c>
      <c r="F213" s="162"/>
      <c r="G213" s="163"/>
    </row>
    <row r="214" spans="2:7">
      <c r="B214" s="199"/>
      <c r="C214" s="161" t="s">
        <v>230</v>
      </c>
      <c r="D214" s="167">
        <v>20</v>
      </c>
      <c r="E214" s="167" t="s">
        <v>62</v>
      </c>
      <c r="F214" s="162"/>
      <c r="G214" s="164"/>
    </row>
    <row r="215" spans="2:7">
      <c r="B215" s="199"/>
      <c r="C215" s="161" t="s">
        <v>231</v>
      </c>
      <c r="D215" s="167">
        <v>5</v>
      </c>
      <c r="E215" s="167" t="s">
        <v>62</v>
      </c>
      <c r="F215" s="162"/>
      <c r="G215" s="164"/>
    </row>
    <row r="216" spans="2:7" ht="16.5" thickBot="1">
      <c r="B216" s="200"/>
      <c r="C216" s="158" t="s">
        <v>232</v>
      </c>
      <c r="D216" s="168">
        <v>9</v>
      </c>
      <c r="E216" s="168" t="s">
        <v>62</v>
      </c>
      <c r="F216" s="159"/>
      <c r="G216" s="160"/>
    </row>
    <row r="217" spans="2:7" ht="16.5" thickBot="1">
      <c r="B217" s="8"/>
      <c r="C217" s="201" t="s">
        <v>237</v>
      </c>
      <c r="D217" s="201"/>
      <c r="E217" s="201"/>
      <c r="F217" s="201"/>
      <c r="G217" s="202"/>
    </row>
    <row r="218" spans="2:7">
      <c r="B218" s="169">
        <v>7</v>
      </c>
      <c r="C218" s="170" t="s">
        <v>238</v>
      </c>
      <c r="D218" s="83"/>
      <c r="E218" s="171"/>
      <c r="F218" s="172"/>
      <c r="G218" s="173"/>
    </row>
    <row r="219" spans="2:7" ht="48" thickBot="1">
      <c r="B219" s="174">
        <v>7.1</v>
      </c>
      <c r="C219" s="175" t="s">
        <v>236</v>
      </c>
      <c r="D219" s="176">
        <f>695*3</f>
        <v>2085</v>
      </c>
      <c r="E219" s="177" t="s">
        <v>7</v>
      </c>
      <c r="F219" s="178"/>
      <c r="G219" s="179"/>
    </row>
    <row r="220" spans="2:7" ht="16.5" thickTop="1"/>
  </sheetData>
  <mergeCells count="7">
    <mergeCell ref="B212:B216"/>
    <mergeCell ref="C217:G217"/>
    <mergeCell ref="C210:G210"/>
    <mergeCell ref="C208:G208"/>
    <mergeCell ref="B2:G2"/>
    <mergeCell ref="C3:G3"/>
    <mergeCell ref="C25:G25"/>
  </mergeCells>
  <pageMargins left="0.7" right="0.7" top="0.75" bottom="0.75" header="0.3" footer="0.3"/>
  <pageSetup scale="77"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BoQ</vt:lpstr>
    </vt:vector>
  </TitlesOfParts>
  <Company>WAPCOS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dll</dc:creator>
  <cp:lastModifiedBy>Aminath Naaheen Ahmed</cp:lastModifiedBy>
  <cp:lastPrinted>2013-09-24T15:56:11Z</cp:lastPrinted>
  <dcterms:created xsi:type="dcterms:W3CDTF">2013-09-19T05:13:51Z</dcterms:created>
  <dcterms:modified xsi:type="dcterms:W3CDTF">2015-11-09T04:53:01Z</dcterms:modified>
</cp:coreProperties>
</file>